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AcestRegistruDeLucru" hidePivotFieldList="1" defaultThemeVersion="124226"/>
  <mc:AlternateContent xmlns:mc="http://schemas.openxmlformats.org/markup-compatibility/2006">
    <mc:Choice Requires="x15">
      <x15ac:absPath xmlns:x15ac="http://schemas.microsoft.com/office/spreadsheetml/2010/11/ac" url="Z:\Departamente\POR 2021-2027\Ghiduri\MACHETE\machete 2024\machete curate 27.01.2024\actualizare\"/>
    </mc:Choice>
  </mc:AlternateContent>
  <xr:revisionPtr revIDLastSave="0" documentId="13_ncr:1_{B4FD6736-5D67-4B73-A94B-D52FA13373CC}" xr6:coauthVersionLast="47" xr6:coauthVersionMax="47" xr10:uidLastSave="{00000000-0000-0000-0000-000000000000}"/>
  <bookViews>
    <workbookView xWindow="-108" yWindow="-108" windowWidth="23256" windowHeight="12576" tabRatio="838" activeTab="2" xr2:uid="{00000000-000D-0000-FFFF-FFFF00000000}"/>
  </bookViews>
  <sheets>
    <sheet name="Instructiuni" sheetId="47" r:id="rId1"/>
    <sheet name="Matrice Corelare Buget cu Deviz" sheetId="51" r:id="rId2"/>
    <sheet name="Buget_cerere" sheetId="15" r:id="rId3"/>
    <sheet name="Buget Categorii Cheltuieli" sheetId="50" r:id="rId4"/>
    <sheet name="Funding Gap" sheetId="44" r:id="rId5"/>
    <sheet name="Amortizare" sheetId="45" r:id="rId6"/>
    <sheet name="Export SMIS" sheetId="49" r:id="rId7"/>
    <sheet name="Buget Sintetic" sheetId="48" r:id="rId8"/>
    <sheet name="Foaie2" sheetId="52" state="hidden" r:id="rId9"/>
  </sheets>
  <definedNames>
    <definedName name="FDR">#REF!</definedName>
    <definedName name="OLE_LINK1" localSheetId="2">Buget_cerere!$F$90</definedName>
    <definedName name="TVA">#REF!</definedName>
    <definedName name="_xlnm.Print_Area" localSheetId="7">'Buget Sintetic'!$A$1:$L$54</definedName>
    <definedName name="_xlnm.Print_Area" localSheetId="2">Buget_cerere!$A$1:$S$107</definedName>
  </definedNames>
  <calcPr calcId="191029" iterate="1" concurrentCalc="0"/>
</workbook>
</file>

<file path=xl/calcChain.xml><?xml version="1.0" encoding="utf-8"?>
<calcChain xmlns="http://schemas.openxmlformats.org/spreadsheetml/2006/main">
  <c r="O106" i="15" l="1"/>
  <c r="P106" i="15"/>
  <c r="Q106" i="15"/>
  <c r="N106" i="15"/>
  <c r="E41" i="15"/>
  <c r="E36" i="15"/>
  <c r="L17" i="47"/>
  <c r="L82" i="15"/>
  <c r="L77" i="15"/>
  <c r="L76" i="15"/>
  <c r="B14" i="48"/>
  <c r="C14" i="48"/>
  <c r="E14" i="48"/>
  <c r="F14" i="48"/>
  <c r="G14" i="48"/>
  <c r="D14" i="48"/>
  <c r="I14" i="48"/>
  <c r="J14" i="48"/>
  <c r="H14" i="48"/>
  <c r="K14" i="48"/>
  <c r="L14" i="48"/>
  <c r="M14" i="48"/>
  <c r="B15" i="48"/>
  <c r="C15" i="48"/>
  <c r="E15" i="48"/>
  <c r="F15" i="48"/>
  <c r="G15" i="48"/>
  <c r="D15" i="48"/>
  <c r="I15" i="48"/>
  <c r="J15" i="48"/>
  <c r="H15" i="48"/>
  <c r="K15" i="48"/>
  <c r="L15" i="48"/>
  <c r="M15" i="48"/>
  <c r="B16" i="48"/>
  <c r="C16" i="48"/>
  <c r="E16" i="48"/>
  <c r="F16" i="48"/>
  <c r="G16" i="48"/>
  <c r="D16" i="48"/>
  <c r="I16" i="48"/>
  <c r="J16" i="48"/>
  <c r="H16" i="48"/>
  <c r="K16" i="48"/>
  <c r="L16" i="48"/>
  <c r="M16" i="48"/>
  <c r="B17" i="48"/>
  <c r="C17" i="48"/>
  <c r="E17" i="48"/>
  <c r="F17" i="48"/>
  <c r="G17" i="48"/>
  <c r="D17" i="48"/>
  <c r="I17" i="48"/>
  <c r="J17" i="48"/>
  <c r="H17" i="48"/>
  <c r="K17" i="48"/>
  <c r="L17" i="48"/>
  <c r="M17" i="48"/>
  <c r="B18" i="48"/>
  <c r="C18" i="48"/>
  <c r="E18" i="48"/>
  <c r="F18" i="48"/>
  <c r="G18" i="48"/>
  <c r="D18" i="48"/>
  <c r="I18" i="48"/>
  <c r="J18" i="48"/>
  <c r="H18" i="48"/>
  <c r="K18" i="48"/>
  <c r="L18" i="48"/>
  <c r="M18" i="48"/>
  <c r="B19" i="48"/>
  <c r="C19" i="48"/>
  <c r="E19" i="48"/>
  <c r="F19" i="48"/>
  <c r="G19" i="48"/>
  <c r="D19" i="48"/>
  <c r="I19" i="48"/>
  <c r="J19" i="48"/>
  <c r="H19" i="48"/>
  <c r="K19" i="48"/>
  <c r="L19" i="48"/>
  <c r="M19" i="48"/>
  <c r="B20" i="48"/>
  <c r="C20" i="48"/>
  <c r="E20" i="48"/>
  <c r="F20" i="48"/>
  <c r="G20" i="48"/>
  <c r="D20" i="48"/>
  <c r="I20" i="48"/>
  <c r="J20" i="48"/>
  <c r="H20" i="48"/>
  <c r="K20" i="48"/>
  <c r="L20" i="48"/>
  <c r="M20" i="48"/>
  <c r="B21" i="48"/>
  <c r="C21" i="48"/>
  <c r="E21" i="48"/>
  <c r="F21" i="48"/>
  <c r="G21" i="48"/>
  <c r="D21" i="48"/>
  <c r="I21" i="48"/>
  <c r="J21" i="48"/>
  <c r="H21" i="48"/>
  <c r="K21" i="48"/>
  <c r="L21" i="48"/>
  <c r="M21" i="48"/>
  <c r="B22" i="48"/>
  <c r="C22" i="48"/>
  <c r="E22" i="48"/>
  <c r="F22" i="48"/>
  <c r="G22" i="48"/>
  <c r="D22" i="48"/>
  <c r="I22" i="48"/>
  <c r="J22" i="48"/>
  <c r="H22" i="48"/>
  <c r="K22" i="48"/>
  <c r="L22" i="48"/>
  <c r="M22" i="48"/>
  <c r="B23" i="48"/>
  <c r="C23" i="48"/>
  <c r="E23" i="48"/>
  <c r="F23" i="48"/>
  <c r="G23" i="48"/>
  <c r="D23" i="48"/>
  <c r="I23" i="48"/>
  <c r="J23" i="48"/>
  <c r="H23" i="48"/>
  <c r="K23" i="48"/>
  <c r="L23" i="48"/>
  <c r="M23" i="48"/>
  <c r="B24" i="48"/>
  <c r="C24" i="48"/>
  <c r="E24" i="48"/>
  <c r="F24" i="48"/>
  <c r="G24" i="48"/>
  <c r="D24" i="48"/>
  <c r="I24" i="48"/>
  <c r="J24" i="48"/>
  <c r="H24" i="48"/>
  <c r="K24" i="48"/>
  <c r="L24" i="48"/>
  <c r="M24" i="48"/>
  <c r="B25" i="48"/>
  <c r="C25" i="48"/>
  <c r="E25" i="48"/>
  <c r="F25" i="48"/>
  <c r="G25" i="48"/>
  <c r="D25" i="48"/>
  <c r="I25" i="48"/>
  <c r="J25" i="48"/>
  <c r="H25" i="48"/>
  <c r="K25" i="48"/>
  <c r="L25" i="48"/>
  <c r="M25" i="48"/>
  <c r="B26" i="48"/>
  <c r="C26" i="48"/>
  <c r="E26" i="48"/>
  <c r="F26" i="48"/>
  <c r="G26" i="48"/>
  <c r="D26" i="48"/>
  <c r="I26" i="48"/>
  <c r="J26" i="48"/>
  <c r="H26" i="48"/>
  <c r="K26" i="48"/>
  <c r="L26" i="48"/>
  <c r="M26" i="48"/>
  <c r="B27" i="48"/>
  <c r="C27" i="48"/>
  <c r="E27" i="48"/>
  <c r="F27" i="48"/>
  <c r="G27" i="48"/>
  <c r="D27" i="48"/>
  <c r="I27" i="48"/>
  <c r="J27" i="48"/>
  <c r="H27" i="48"/>
  <c r="K27" i="48"/>
  <c r="L27" i="48"/>
  <c r="M27" i="48"/>
  <c r="B28" i="48"/>
  <c r="C28" i="48"/>
  <c r="E28" i="48"/>
  <c r="F28" i="48"/>
  <c r="G28" i="48"/>
  <c r="D28" i="48"/>
  <c r="I28" i="48"/>
  <c r="J28" i="48"/>
  <c r="H28" i="48"/>
  <c r="K28" i="48"/>
  <c r="L28" i="48"/>
  <c r="M28" i="48"/>
  <c r="B29" i="48"/>
  <c r="C29" i="48"/>
  <c r="E29" i="48"/>
  <c r="F29" i="48"/>
  <c r="G29" i="48"/>
  <c r="D29" i="48"/>
  <c r="I29" i="48"/>
  <c r="J29" i="48"/>
  <c r="H29" i="48"/>
  <c r="K29" i="48"/>
  <c r="L29" i="48"/>
  <c r="M29" i="48"/>
  <c r="B30" i="48"/>
  <c r="C30" i="48"/>
  <c r="E30" i="48"/>
  <c r="F30" i="48"/>
  <c r="G30" i="48"/>
  <c r="D30" i="48"/>
  <c r="I30" i="48"/>
  <c r="J30" i="48"/>
  <c r="H30" i="48"/>
  <c r="K30" i="48"/>
  <c r="L30" i="48"/>
  <c r="M30" i="48"/>
  <c r="B31" i="48"/>
  <c r="C31" i="48"/>
  <c r="E31" i="48"/>
  <c r="F31" i="48"/>
  <c r="G31" i="48"/>
  <c r="D31" i="48"/>
  <c r="I31" i="48"/>
  <c r="J31" i="48"/>
  <c r="H31" i="48"/>
  <c r="K31" i="48"/>
  <c r="L31" i="48"/>
  <c r="M31" i="48"/>
  <c r="B32" i="48"/>
  <c r="C32" i="48"/>
  <c r="E32" i="48"/>
  <c r="F32" i="48"/>
  <c r="G32" i="48"/>
  <c r="D32" i="48"/>
  <c r="I32" i="48"/>
  <c r="J32" i="48"/>
  <c r="H32" i="48"/>
  <c r="K32" i="48"/>
  <c r="L32" i="48"/>
  <c r="M32" i="48"/>
  <c r="B33" i="48"/>
  <c r="C33" i="48"/>
  <c r="E33" i="48"/>
  <c r="F33" i="48"/>
  <c r="G33" i="48"/>
  <c r="D33" i="48"/>
  <c r="I33" i="48"/>
  <c r="J33" i="48"/>
  <c r="H33" i="48"/>
  <c r="K33" i="48"/>
  <c r="L33" i="48"/>
  <c r="M33" i="48"/>
  <c r="B34" i="48"/>
  <c r="C34" i="48"/>
  <c r="E34" i="48"/>
  <c r="F34" i="48"/>
  <c r="G34" i="48"/>
  <c r="D34" i="48"/>
  <c r="I34" i="48"/>
  <c r="J34" i="48"/>
  <c r="H34" i="48"/>
  <c r="K34" i="48"/>
  <c r="L34" i="48"/>
  <c r="M34" i="48"/>
  <c r="B35" i="48"/>
  <c r="C35" i="48"/>
  <c r="E35" i="48"/>
  <c r="F35" i="48"/>
  <c r="G35" i="48"/>
  <c r="D35" i="48"/>
  <c r="I35" i="48"/>
  <c r="J35" i="48"/>
  <c r="H35" i="48"/>
  <c r="K35" i="48"/>
  <c r="L35" i="48"/>
  <c r="M35" i="48"/>
  <c r="B36" i="48"/>
  <c r="C36" i="48"/>
  <c r="E36" i="48"/>
  <c r="F36" i="48"/>
  <c r="G36" i="48"/>
  <c r="D36" i="48"/>
  <c r="I36" i="48"/>
  <c r="J36" i="48"/>
  <c r="H36" i="48"/>
  <c r="K36" i="48"/>
  <c r="L36" i="48"/>
  <c r="M36" i="48"/>
  <c r="B37" i="48"/>
  <c r="C37" i="48"/>
  <c r="E37" i="48"/>
  <c r="F37" i="48"/>
  <c r="G37" i="48"/>
  <c r="D37" i="48"/>
  <c r="I37" i="48"/>
  <c r="J37" i="48"/>
  <c r="H37" i="48"/>
  <c r="K37" i="48"/>
  <c r="L37" i="48"/>
  <c r="M37" i="48"/>
  <c r="B38" i="48"/>
  <c r="C38" i="48"/>
  <c r="E38" i="48"/>
  <c r="F38" i="48"/>
  <c r="G38" i="48"/>
  <c r="D38" i="48"/>
  <c r="I38" i="48"/>
  <c r="J38" i="48"/>
  <c r="H38" i="48"/>
  <c r="K38" i="48"/>
  <c r="L38" i="48"/>
  <c r="M38" i="48"/>
  <c r="B39" i="48"/>
  <c r="C39" i="48"/>
  <c r="E39" i="48"/>
  <c r="F39" i="48"/>
  <c r="G39" i="48"/>
  <c r="D39" i="48"/>
  <c r="I39" i="48"/>
  <c r="J39" i="48"/>
  <c r="H39" i="48"/>
  <c r="K39" i="48"/>
  <c r="L39" i="48"/>
  <c r="M39" i="48"/>
  <c r="B40" i="48"/>
  <c r="C40" i="48"/>
  <c r="E40" i="48"/>
  <c r="F40" i="48"/>
  <c r="G40" i="48"/>
  <c r="D40" i="48"/>
  <c r="I40" i="48"/>
  <c r="J40" i="48"/>
  <c r="H40" i="48"/>
  <c r="K40" i="48"/>
  <c r="L40" i="48"/>
  <c r="M40" i="48"/>
  <c r="B41" i="48"/>
  <c r="C41" i="48"/>
  <c r="E41" i="48"/>
  <c r="F41" i="48"/>
  <c r="G41" i="48"/>
  <c r="D41" i="48"/>
  <c r="I41" i="48"/>
  <c r="J41" i="48"/>
  <c r="H41" i="48"/>
  <c r="K41" i="48"/>
  <c r="L41" i="48"/>
  <c r="M41" i="48"/>
  <c r="B42" i="48"/>
  <c r="C42" i="48"/>
  <c r="E42" i="48"/>
  <c r="F42" i="48"/>
  <c r="G42" i="48"/>
  <c r="D42" i="48"/>
  <c r="I42" i="48"/>
  <c r="J42" i="48"/>
  <c r="H42" i="48"/>
  <c r="K42" i="48"/>
  <c r="L42" i="48"/>
  <c r="M42" i="48"/>
  <c r="B43" i="48"/>
  <c r="C43" i="48"/>
  <c r="E43" i="48"/>
  <c r="F43" i="48"/>
  <c r="G43" i="48"/>
  <c r="D43" i="48"/>
  <c r="I43" i="48"/>
  <c r="J43" i="48"/>
  <c r="H43" i="48"/>
  <c r="K43" i="48"/>
  <c r="L43" i="48"/>
  <c r="M43" i="48"/>
  <c r="B44" i="48"/>
  <c r="C44" i="48"/>
  <c r="E44" i="48"/>
  <c r="F44" i="48"/>
  <c r="G44" i="48"/>
  <c r="D44" i="48"/>
  <c r="I44" i="48"/>
  <c r="J44" i="48"/>
  <c r="H44" i="48"/>
  <c r="K44" i="48"/>
  <c r="L44" i="48"/>
  <c r="M44" i="48"/>
  <c r="B45" i="48"/>
  <c r="C45" i="48"/>
  <c r="E45" i="48"/>
  <c r="F45" i="48"/>
  <c r="G45" i="48"/>
  <c r="D45" i="48"/>
  <c r="I45" i="48"/>
  <c r="J45" i="48"/>
  <c r="H45" i="48"/>
  <c r="K45" i="48"/>
  <c r="L45" i="48"/>
  <c r="M45" i="48"/>
  <c r="B46" i="48"/>
  <c r="C46" i="48"/>
  <c r="E46" i="48"/>
  <c r="F46" i="48"/>
  <c r="G46" i="48"/>
  <c r="D46" i="48"/>
  <c r="I46" i="48"/>
  <c r="J46" i="48"/>
  <c r="H46" i="48"/>
  <c r="K46" i="48"/>
  <c r="L46" i="48"/>
  <c r="M46" i="48"/>
  <c r="B47" i="48"/>
  <c r="C47" i="48"/>
  <c r="E47" i="48"/>
  <c r="F47" i="48"/>
  <c r="G47" i="48"/>
  <c r="D47" i="48"/>
  <c r="I47" i="48"/>
  <c r="J47" i="48"/>
  <c r="H47" i="48"/>
  <c r="K47" i="48"/>
  <c r="L47" i="48"/>
  <c r="M47" i="48"/>
  <c r="B48" i="48"/>
  <c r="C48" i="48"/>
  <c r="E48" i="48"/>
  <c r="F48" i="48"/>
  <c r="G48" i="48"/>
  <c r="D48" i="48"/>
  <c r="I48" i="48"/>
  <c r="J48" i="48"/>
  <c r="H48" i="48"/>
  <c r="K48" i="48"/>
  <c r="L48" i="48"/>
  <c r="M48" i="48"/>
  <c r="B49" i="48"/>
  <c r="C49" i="48"/>
  <c r="E49" i="48"/>
  <c r="F49" i="48"/>
  <c r="G49" i="48"/>
  <c r="D49" i="48"/>
  <c r="I49" i="48"/>
  <c r="J49" i="48"/>
  <c r="H49" i="48"/>
  <c r="K49" i="48"/>
  <c r="L49" i="48"/>
  <c r="M49" i="48"/>
  <c r="B50" i="48"/>
  <c r="C50" i="48"/>
  <c r="E50" i="48"/>
  <c r="F50" i="48"/>
  <c r="G50" i="48"/>
  <c r="D50" i="48"/>
  <c r="I50" i="48"/>
  <c r="J50" i="48"/>
  <c r="H50" i="48"/>
  <c r="K50" i="48"/>
  <c r="L50" i="48"/>
  <c r="M50" i="48"/>
  <c r="B51" i="48"/>
  <c r="C51" i="48"/>
  <c r="E51" i="48"/>
  <c r="F51" i="48"/>
  <c r="G51" i="48"/>
  <c r="D51" i="48"/>
  <c r="I51" i="48"/>
  <c r="J51" i="48"/>
  <c r="H51" i="48"/>
  <c r="K51" i="48"/>
  <c r="L51" i="48"/>
  <c r="M51" i="48"/>
  <c r="B52" i="48"/>
  <c r="C52" i="48"/>
  <c r="E52" i="48"/>
  <c r="F52" i="48"/>
  <c r="G52" i="48"/>
  <c r="D52" i="48"/>
  <c r="I52" i="48"/>
  <c r="J52" i="48"/>
  <c r="H52" i="48"/>
  <c r="K52" i="48"/>
  <c r="L52" i="48"/>
  <c r="M52" i="48"/>
  <c r="M13" i="48"/>
  <c r="K13" i="48"/>
  <c r="J13" i="48"/>
  <c r="I13" i="48"/>
  <c r="G13" i="48"/>
  <c r="F13" i="48"/>
  <c r="E13" i="48"/>
  <c r="C13" i="48"/>
  <c r="B13" i="48"/>
  <c r="D28" i="50"/>
  <c r="E76" i="15"/>
  <c r="E28" i="50"/>
  <c r="F28" i="50"/>
  <c r="G28" i="50"/>
  <c r="H76" i="15"/>
  <c r="H28" i="50"/>
  <c r="I76" i="15"/>
  <c r="I28" i="50"/>
  <c r="D29" i="50"/>
  <c r="E77" i="15"/>
  <c r="E29" i="50"/>
  <c r="F29" i="50"/>
  <c r="G29" i="50"/>
  <c r="H77" i="15"/>
  <c r="H29" i="50"/>
  <c r="I77" i="15"/>
  <c r="I29" i="50"/>
  <c r="C29" i="50"/>
  <c r="C28" i="50"/>
  <c r="D47" i="50"/>
  <c r="E47" i="50"/>
  <c r="F47" i="50"/>
  <c r="G47" i="50"/>
  <c r="H41" i="15"/>
  <c r="H47" i="50"/>
  <c r="I41" i="15"/>
  <c r="I47" i="50"/>
  <c r="C47" i="50"/>
  <c r="E78" i="15"/>
  <c r="E42" i="15"/>
  <c r="E79" i="15"/>
  <c r="E88" i="15"/>
  <c r="J89" i="15"/>
  <c r="C93" i="15"/>
  <c r="L83" i="15"/>
  <c r="C78" i="15"/>
  <c r="C36" i="15"/>
  <c r="C42" i="15"/>
  <c r="C79" i="15"/>
  <c r="C88" i="15"/>
  <c r="N79" i="15"/>
  <c r="N78" i="15"/>
  <c r="O78" i="15"/>
  <c r="P78" i="15"/>
  <c r="Q78" i="15"/>
  <c r="R78" i="15"/>
  <c r="O79" i="15"/>
  <c r="P79" i="15"/>
  <c r="Q79" i="15"/>
  <c r="R79" i="15"/>
  <c r="O80" i="15"/>
  <c r="P80" i="15"/>
  <c r="Q80" i="15"/>
  <c r="R80" i="15"/>
  <c r="N80" i="15"/>
  <c r="I78" i="15"/>
  <c r="I36" i="15"/>
  <c r="I42" i="15"/>
  <c r="I79" i="15"/>
  <c r="D78" i="15"/>
  <c r="F78" i="15"/>
  <c r="G78" i="15"/>
  <c r="H78" i="15"/>
  <c r="D36" i="15"/>
  <c r="D42" i="15"/>
  <c r="D79" i="15"/>
  <c r="F36" i="15"/>
  <c r="F42" i="15"/>
  <c r="F79" i="15"/>
  <c r="G36" i="15"/>
  <c r="G42" i="15"/>
  <c r="G79" i="15"/>
  <c r="H36" i="15"/>
  <c r="H42" i="15"/>
  <c r="H79" i="15"/>
  <c r="D80" i="15"/>
  <c r="E80" i="15"/>
  <c r="F80" i="15"/>
  <c r="G80" i="15"/>
  <c r="H80" i="15"/>
  <c r="I80" i="15"/>
  <c r="R76" i="15"/>
  <c r="R77" i="15"/>
  <c r="S78" i="15"/>
  <c r="S77" i="15"/>
  <c r="S76" i="15"/>
  <c r="C15" i="15"/>
  <c r="C22" i="15"/>
  <c r="C31" i="15"/>
  <c r="C30" i="15"/>
  <c r="C37" i="15"/>
  <c r="R38" i="15"/>
  <c r="R39" i="15"/>
  <c r="R37" i="15"/>
  <c r="R40" i="15"/>
  <c r="R41" i="15"/>
  <c r="R36" i="15"/>
  <c r="N37" i="15"/>
  <c r="N36" i="15"/>
  <c r="Q37" i="15"/>
  <c r="Q36" i="15"/>
  <c r="P37" i="15"/>
  <c r="P36" i="15"/>
  <c r="O37" i="15"/>
  <c r="O36" i="15"/>
  <c r="D37" i="15"/>
  <c r="E38" i="15"/>
  <c r="E39" i="15"/>
  <c r="E37" i="15"/>
  <c r="E40" i="15"/>
  <c r="F37" i="15"/>
  <c r="G37" i="15"/>
  <c r="H38" i="15"/>
  <c r="H39" i="15"/>
  <c r="H37" i="15"/>
  <c r="H40" i="15"/>
  <c r="I38" i="15"/>
  <c r="I39" i="15"/>
  <c r="I37" i="15"/>
  <c r="I40" i="15"/>
  <c r="S41" i="15"/>
  <c r="G53" i="48"/>
  <c r="N86" i="15"/>
  <c r="N74" i="15"/>
  <c r="N62" i="15"/>
  <c r="N59" i="15"/>
  <c r="N70" i="15"/>
  <c r="N57" i="15"/>
  <c r="N15" i="15"/>
  <c r="N22" i="15"/>
  <c r="N31" i="15"/>
  <c r="N30" i="15"/>
  <c r="N42" i="15"/>
  <c r="N13" i="15"/>
  <c r="N10" i="15"/>
  <c r="N88" i="15"/>
  <c r="O86" i="15"/>
  <c r="O74" i="15"/>
  <c r="O62" i="15"/>
  <c r="O59" i="15"/>
  <c r="O70" i="15"/>
  <c r="O57" i="15"/>
  <c r="O15" i="15"/>
  <c r="O22" i="15"/>
  <c r="O31" i="15"/>
  <c r="O30" i="15"/>
  <c r="O42" i="15"/>
  <c r="O13" i="15"/>
  <c r="O10" i="15"/>
  <c r="O88" i="15"/>
  <c r="P86" i="15"/>
  <c r="P74" i="15"/>
  <c r="P62" i="15"/>
  <c r="P59" i="15"/>
  <c r="P70" i="15"/>
  <c r="P57" i="15"/>
  <c r="P15" i="15"/>
  <c r="P22" i="15"/>
  <c r="P31" i="15"/>
  <c r="P30" i="15"/>
  <c r="P42" i="15"/>
  <c r="P13" i="15"/>
  <c r="P10" i="15"/>
  <c r="P88" i="15"/>
  <c r="Q86" i="15"/>
  <c r="Q74" i="15"/>
  <c r="Q62" i="15"/>
  <c r="Q59" i="15"/>
  <c r="Q70" i="15"/>
  <c r="Q57" i="15"/>
  <c r="Q15" i="15"/>
  <c r="Q22" i="15"/>
  <c r="Q31" i="15"/>
  <c r="Q30" i="15"/>
  <c r="Q42" i="15"/>
  <c r="Q13" i="15"/>
  <c r="Q10" i="15"/>
  <c r="Q88" i="15"/>
  <c r="E29" i="44"/>
  <c r="B32" i="45"/>
  <c r="E2" i="45"/>
  <c r="E3" i="45"/>
  <c r="E4" i="45"/>
  <c r="E5" i="45"/>
  <c r="E6" i="45"/>
  <c r="E7" i="45"/>
  <c r="E8" i="45"/>
  <c r="E9" i="45"/>
  <c r="E10" i="45"/>
  <c r="E11" i="45"/>
  <c r="E12" i="45"/>
  <c r="E13" i="45"/>
  <c r="E14" i="45"/>
  <c r="E15" i="45"/>
  <c r="E16" i="45"/>
  <c r="E17" i="45"/>
  <c r="E18" i="45"/>
  <c r="E19" i="45"/>
  <c r="E20" i="45"/>
  <c r="E21" i="45"/>
  <c r="E22" i="45"/>
  <c r="E23" i="45"/>
  <c r="E24" i="45"/>
  <c r="E25" i="45"/>
  <c r="E26" i="45"/>
  <c r="E27" i="45"/>
  <c r="E28" i="45"/>
  <c r="E29" i="45"/>
  <c r="E30" i="45"/>
  <c r="E31" i="45"/>
  <c r="E32" i="45"/>
  <c r="F29" i="44"/>
  <c r="D84" i="44"/>
  <c r="E84" i="44"/>
  <c r="F84" i="44"/>
  <c r="G84" i="44"/>
  <c r="H84" i="44"/>
  <c r="I84" i="44"/>
  <c r="J84" i="44"/>
  <c r="K84" i="44"/>
  <c r="L84" i="44"/>
  <c r="M84" i="44"/>
  <c r="N84" i="44"/>
  <c r="O84" i="44"/>
  <c r="P84" i="44"/>
  <c r="Q84" i="44"/>
  <c r="R84" i="44"/>
  <c r="S84" i="44"/>
  <c r="T84" i="44"/>
  <c r="U84" i="44"/>
  <c r="V84" i="44"/>
  <c r="W84" i="44"/>
  <c r="X84" i="44"/>
  <c r="Y84" i="44"/>
  <c r="Z84" i="44"/>
  <c r="AA84" i="44"/>
  <c r="AB84" i="44"/>
  <c r="AC84" i="44"/>
  <c r="AD84" i="44"/>
  <c r="AE84" i="44"/>
  <c r="AF84" i="44"/>
  <c r="AG84" i="44"/>
  <c r="D91" i="44"/>
  <c r="D85" i="44"/>
  <c r="E85" i="44"/>
  <c r="F85" i="44"/>
  <c r="G85" i="44"/>
  <c r="H85" i="44"/>
  <c r="I85" i="44"/>
  <c r="J85" i="44"/>
  <c r="K85" i="44"/>
  <c r="L85" i="44"/>
  <c r="M85" i="44"/>
  <c r="N85" i="44"/>
  <c r="O85" i="44"/>
  <c r="P85" i="44"/>
  <c r="Q85" i="44"/>
  <c r="R85" i="44"/>
  <c r="S85" i="44"/>
  <c r="T85" i="44"/>
  <c r="U85" i="44"/>
  <c r="V85" i="44"/>
  <c r="W85" i="44"/>
  <c r="X85" i="44"/>
  <c r="Y85" i="44"/>
  <c r="Z85" i="44"/>
  <c r="AA85" i="44"/>
  <c r="AB85" i="44"/>
  <c r="AC85" i="44"/>
  <c r="AD85" i="44"/>
  <c r="AE85" i="44"/>
  <c r="AF85" i="44"/>
  <c r="AG85" i="44"/>
  <c r="D92" i="44"/>
  <c r="D93" i="44"/>
  <c r="D95" i="44"/>
  <c r="E82" i="15"/>
  <c r="E83" i="15"/>
  <c r="E84" i="15"/>
  <c r="E86" i="15"/>
  <c r="E72" i="15"/>
  <c r="E73" i="15"/>
  <c r="E74" i="15"/>
  <c r="E69" i="15"/>
  <c r="E68" i="15"/>
  <c r="E63" i="15"/>
  <c r="E64" i="15"/>
  <c r="E65" i="15"/>
  <c r="E66" i="15"/>
  <c r="E67" i="15"/>
  <c r="E62" i="15"/>
  <c r="E60" i="15"/>
  <c r="E61" i="15"/>
  <c r="E59" i="15"/>
  <c r="E70" i="15"/>
  <c r="E44" i="15"/>
  <c r="E46" i="15"/>
  <c r="E48" i="15"/>
  <c r="E50" i="15"/>
  <c r="E53" i="15"/>
  <c r="E55" i="15"/>
  <c r="E57" i="15"/>
  <c r="E16" i="15"/>
  <c r="E17" i="15"/>
  <c r="E18" i="15"/>
  <c r="E15" i="15"/>
  <c r="E19" i="15"/>
  <c r="E20" i="15"/>
  <c r="E21" i="15"/>
  <c r="E23" i="15"/>
  <c r="E24" i="15"/>
  <c r="E25" i="15"/>
  <c r="E26" i="15"/>
  <c r="E27" i="15"/>
  <c r="E28" i="15"/>
  <c r="E22" i="15"/>
  <c r="E29" i="15"/>
  <c r="E32" i="15"/>
  <c r="E33" i="15"/>
  <c r="E34" i="15"/>
  <c r="E31" i="15"/>
  <c r="E35" i="15"/>
  <c r="E30" i="15"/>
  <c r="E12" i="15"/>
  <c r="E13" i="15"/>
  <c r="E6" i="15"/>
  <c r="E7" i="15"/>
  <c r="E8" i="15"/>
  <c r="E9" i="15"/>
  <c r="E10" i="15"/>
  <c r="D96" i="44"/>
  <c r="F101" i="15"/>
  <c r="C95" i="15"/>
  <c r="C94" i="15"/>
  <c r="H82" i="15"/>
  <c r="H83" i="15"/>
  <c r="H84" i="15"/>
  <c r="H86" i="15"/>
  <c r="H72" i="15"/>
  <c r="H73" i="15"/>
  <c r="H74" i="15"/>
  <c r="H69" i="15"/>
  <c r="H68" i="15"/>
  <c r="H63" i="15"/>
  <c r="H64" i="15"/>
  <c r="H65" i="15"/>
  <c r="H66" i="15"/>
  <c r="H67" i="15"/>
  <c r="H62" i="15"/>
  <c r="H60" i="15"/>
  <c r="H61" i="15"/>
  <c r="H59" i="15"/>
  <c r="H70" i="15"/>
  <c r="H44" i="15"/>
  <c r="H46" i="15"/>
  <c r="H48" i="15"/>
  <c r="H50" i="15"/>
  <c r="H53" i="15"/>
  <c r="H55" i="15"/>
  <c r="H57" i="15"/>
  <c r="H16" i="15"/>
  <c r="H17" i="15"/>
  <c r="H18" i="15"/>
  <c r="H15" i="15"/>
  <c r="H19" i="15"/>
  <c r="H20" i="15"/>
  <c r="H21" i="15"/>
  <c r="H23" i="15"/>
  <c r="H24" i="15"/>
  <c r="H25" i="15"/>
  <c r="H26" i="15"/>
  <c r="H27" i="15"/>
  <c r="H28" i="15"/>
  <c r="H22" i="15"/>
  <c r="H29" i="15"/>
  <c r="H32" i="15"/>
  <c r="H33" i="15"/>
  <c r="H34" i="15"/>
  <c r="H31" i="15"/>
  <c r="H35" i="15"/>
  <c r="H30" i="15"/>
  <c r="H12" i="15"/>
  <c r="H13" i="15"/>
  <c r="H6" i="15"/>
  <c r="H7" i="15"/>
  <c r="H8" i="15"/>
  <c r="H9" i="15"/>
  <c r="H10" i="15"/>
  <c r="H88" i="15"/>
  <c r="C97" i="15"/>
  <c r="G54" i="48"/>
  <c r="Q91" i="15"/>
  <c r="Q92" i="15"/>
  <c r="Q96" i="15"/>
  <c r="C96" i="15"/>
  <c r="Q97" i="15"/>
  <c r="Q98" i="15"/>
  <c r="Q95" i="15"/>
  <c r="Q100" i="15"/>
  <c r="P91" i="15"/>
  <c r="P92" i="15"/>
  <c r="P96" i="15"/>
  <c r="P97" i="15"/>
  <c r="P98" i="15"/>
  <c r="P95" i="15"/>
  <c r="P100" i="15"/>
  <c r="O91" i="15"/>
  <c r="O92" i="15"/>
  <c r="O96" i="15"/>
  <c r="O97" i="15"/>
  <c r="O98" i="15"/>
  <c r="O95" i="15"/>
  <c r="O100" i="15"/>
  <c r="N91" i="15"/>
  <c r="N92" i="15"/>
  <c r="N96" i="15"/>
  <c r="N97" i="15"/>
  <c r="N98" i="15"/>
  <c r="N95" i="15"/>
  <c r="N100" i="15"/>
  <c r="Q102" i="15"/>
  <c r="P102" i="15"/>
  <c r="O102" i="15"/>
  <c r="N102" i="15"/>
  <c r="I82" i="15"/>
  <c r="I83" i="15"/>
  <c r="I84" i="15"/>
  <c r="I86" i="15"/>
  <c r="I72" i="15"/>
  <c r="I73" i="15"/>
  <c r="I74" i="15"/>
  <c r="I69" i="15"/>
  <c r="I68" i="15"/>
  <c r="I63" i="15"/>
  <c r="I64" i="15"/>
  <c r="I65" i="15"/>
  <c r="I66" i="15"/>
  <c r="I67" i="15"/>
  <c r="I62" i="15"/>
  <c r="I60" i="15"/>
  <c r="I61" i="15"/>
  <c r="I59" i="15"/>
  <c r="I70" i="15"/>
  <c r="I44" i="15"/>
  <c r="I46" i="15"/>
  <c r="I48" i="15"/>
  <c r="I50" i="15"/>
  <c r="I53" i="15"/>
  <c r="I55" i="15"/>
  <c r="I57" i="15"/>
  <c r="I16" i="15"/>
  <c r="I17" i="15"/>
  <c r="I18" i="15"/>
  <c r="I15" i="15"/>
  <c r="I19" i="15"/>
  <c r="I20" i="15"/>
  <c r="I21" i="15"/>
  <c r="I23" i="15"/>
  <c r="I24" i="15"/>
  <c r="I25" i="15"/>
  <c r="I26" i="15"/>
  <c r="I27" i="15"/>
  <c r="I28" i="15"/>
  <c r="I22" i="15"/>
  <c r="I29" i="15"/>
  <c r="I32" i="15"/>
  <c r="I33" i="15"/>
  <c r="I34" i="15"/>
  <c r="I31" i="15"/>
  <c r="I35" i="15"/>
  <c r="I30" i="15"/>
  <c r="I12" i="15"/>
  <c r="I13" i="15"/>
  <c r="I6" i="15"/>
  <c r="I7" i="15"/>
  <c r="I8" i="15"/>
  <c r="I9" i="15"/>
  <c r="I10" i="15"/>
  <c r="I88" i="15"/>
  <c r="C91" i="15"/>
  <c r="C98" i="15"/>
  <c r="E53" i="48"/>
  <c r="F53" i="48"/>
  <c r="E54" i="48"/>
  <c r="D13" i="48"/>
  <c r="D53" i="48"/>
  <c r="D54" i="48"/>
  <c r="D12" i="44"/>
  <c r="D49" i="44"/>
  <c r="D21" i="44"/>
  <c r="D58" i="44"/>
  <c r="D10" i="15"/>
  <c r="D13" i="15"/>
  <c r="D15" i="15"/>
  <c r="D22" i="15"/>
  <c r="D31" i="15"/>
  <c r="D30" i="15"/>
  <c r="D57" i="15"/>
  <c r="D59" i="15"/>
  <c r="D62" i="15"/>
  <c r="D70" i="15"/>
  <c r="D74" i="15"/>
  <c r="D86" i="15"/>
  <c r="D88" i="15"/>
  <c r="G10" i="15"/>
  <c r="G13" i="15"/>
  <c r="G15" i="15"/>
  <c r="G22" i="15"/>
  <c r="G31" i="15"/>
  <c r="G30" i="15"/>
  <c r="G57" i="15"/>
  <c r="G59" i="15"/>
  <c r="G62" i="15"/>
  <c r="G70" i="15"/>
  <c r="G74" i="15"/>
  <c r="G86" i="15"/>
  <c r="G88" i="15"/>
  <c r="H13" i="48"/>
  <c r="H53" i="48"/>
  <c r="H54" i="48"/>
  <c r="I53" i="48"/>
  <c r="I54" i="48"/>
  <c r="J53" i="48"/>
  <c r="J54" i="48"/>
  <c r="K53" i="48"/>
  <c r="K54" i="48"/>
  <c r="L13" i="48"/>
  <c r="L53" i="48"/>
  <c r="L54" i="48"/>
  <c r="D3" i="50"/>
  <c r="E3" i="50"/>
  <c r="F3" i="50"/>
  <c r="G3" i="50"/>
  <c r="H3" i="50"/>
  <c r="I3" i="50"/>
  <c r="D4" i="50"/>
  <c r="E4" i="50"/>
  <c r="F4" i="50"/>
  <c r="G4" i="50"/>
  <c r="H4" i="50"/>
  <c r="I4" i="50"/>
  <c r="D5" i="50"/>
  <c r="E5" i="50"/>
  <c r="F5" i="50"/>
  <c r="G5" i="50"/>
  <c r="H5" i="50"/>
  <c r="I5" i="50"/>
  <c r="D6" i="50"/>
  <c r="E6" i="50"/>
  <c r="F6" i="50"/>
  <c r="G6" i="50"/>
  <c r="H6" i="50"/>
  <c r="I6" i="50"/>
  <c r="D8" i="50"/>
  <c r="E51" i="15"/>
  <c r="E8" i="50"/>
  <c r="F8" i="50"/>
  <c r="G8" i="50"/>
  <c r="H51" i="15"/>
  <c r="H8" i="50"/>
  <c r="I51" i="15"/>
  <c r="I8" i="50"/>
  <c r="D15" i="50"/>
  <c r="E15" i="50"/>
  <c r="F15" i="50"/>
  <c r="G15" i="50"/>
  <c r="H15" i="50"/>
  <c r="I15" i="50"/>
  <c r="D16" i="50"/>
  <c r="E16" i="50"/>
  <c r="F16" i="50"/>
  <c r="G16" i="50"/>
  <c r="H16" i="50"/>
  <c r="I16" i="50"/>
  <c r="D17" i="50"/>
  <c r="E17" i="50"/>
  <c r="F17" i="50"/>
  <c r="G17" i="50"/>
  <c r="H17" i="50"/>
  <c r="I17" i="50"/>
  <c r="D18" i="50"/>
  <c r="E18" i="50"/>
  <c r="F18" i="50"/>
  <c r="G18" i="50"/>
  <c r="H18" i="50"/>
  <c r="I18" i="50"/>
  <c r="D19" i="50"/>
  <c r="E19" i="50"/>
  <c r="F19" i="50"/>
  <c r="G19" i="50"/>
  <c r="H19" i="50"/>
  <c r="I19" i="50"/>
  <c r="D20" i="50"/>
  <c r="E20" i="50"/>
  <c r="F20" i="50"/>
  <c r="G20" i="50"/>
  <c r="H20" i="50"/>
  <c r="I20" i="50"/>
  <c r="D21" i="50"/>
  <c r="E21" i="50"/>
  <c r="F21" i="50"/>
  <c r="G21" i="50"/>
  <c r="H21" i="50"/>
  <c r="I21" i="50"/>
  <c r="D22" i="50"/>
  <c r="E22" i="50"/>
  <c r="F22" i="50"/>
  <c r="G22" i="50"/>
  <c r="H22" i="50"/>
  <c r="I22" i="50"/>
  <c r="D23" i="50"/>
  <c r="E23" i="50"/>
  <c r="F23" i="50"/>
  <c r="G23" i="50"/>
  <c r="H23" i="50"/>
  <c r="I23" i="50"/>
  <c r="D24" i="50"/>
  <c r="E24" i="50"/>
  <c r="F24" i="50"/>
  <c r="G24" i="50"/>
  <c r="H24" i="50"/>
  <c r="I24" i="50"/>
  <c r="D26" i="50"/>
  <c r="E26" i="50"/>
  <c r="F26" i="50"/>
  <c r="G26" i="50"/>
  <c r="H26" i="50"/>
  <c r="I26" i="50"/>
  <c r="D27" i="50"/>
  <c r="E27" i="50"/>
  <c r="F27" i="50"/>
  <c r="G27" i="50"/>
  <c r="H27" i="50"/>
  <c r="I27" i="50"/>
  <c r="D30" i="50"/>
  <c r="E30" i="50"/>
  <c r="F30" i="50"/>
  <c r="G30" i="50"/>
  <c r="H30" i="50"/>
  <c r="I30" i="50"/>
  <c r="D31" i="50"/>
  <c r="E31" i="50"/>
  <c r="F31" i="50"/>
  <c r="G31" i="50"/>
  <c r="H31" i="50"/>
  <c r="I31" i="50"/>
  <c r="D32" i="50"/>
  <c r="E32" i="50"/>
  <c r="F32" i="50"/>
  <c r="G32" i="50"/>
  <c r="H32" i="50"/>
  <c r="I32" i="50"/>
  <c r="D33" i="50"/>
  <c r="E33" i="50"/>
  <c r="F33" i="50"/>
  <c r="G33" i="50"/>
  <c r="H33" i="50"/>
  <c r="I33" i="50"/>
  <c r="D34" i="50"/>
  <c r="E34" i="50"/>
  <c r="F34" i="50"/>
  <c r="G34" i="50"/>
  <c r="H34" i="50"/>
  <c r="I34" i="50"/>
  <c r="D35" i="50"/>
  <c r="E35" i="50"/>
  <c r="F35" i="50"/>
  <c r="G35" i="50"/>
  <c r="H35" i="50"/>
  <c r="I35" i="50"/>
  <c r="D36" i="50"/>
  <c r="E36" i="50"/>
  <c r="F36" i="50"/>
  <c r="G36" i="50"/>
  <c r="H36" i="50"/>
  <c r="I36" i="50"/>
  <c r="D37" i="50"/>
  <c r="E37" i="50"/>
  <c r="F37" i="50"/>
  <c r="G37" i="50"/>
  <c r="H37" i="50"/>
  <c r="I37" i="50"/>
  <c r="D38" i="50"/>
  <c r="E38" i="50"/>
  <c r="F38" i="50"/>
  <c r="G38" i="50"/>
  <c r="H38" i="50"/>
  <c r="I38" i="50"/>
  <c r="D39" i="50"/>
  <c r="E39" i="50"/>
  <c r="F39" i="50"/>
  <c r="G39" i="50"/>
  <c r="H39" i="50"/>
  <c r="I39" i="50"/>
  <c r="D40" i="50"/>
  <c r="E40" i="50"/>
  <c r="F40" i="50"/>
  <c r="G40" i="50"/>
  <c r="H40" i="50"/>
  <c r="I40" i="50"/>
  <c r="D41" i="50"/>
  <c r="E41" i="50"/>
  <c r="F41" i="50"/>
  <c r="G41" i="50"/>
  <c r="H41" i="50"/>
  <c r="I41" i="50"/>
  <c r="D45" i="50"/>
  <c r="E45" i="50"/>
  <c r="F45" i="50"/>
  <c r="G45" i="50"/>
  <c r="H45" i="50"/>
  <c r="I45" i="50"/>
  <c r="D46" i="50"/>
  <c r="E46" i="50"/>
  <c r="F46" i="50"/>
  <c r="G46" i="50"/>
  <c r="H46" i="50"/>
  <c r="I46" i="50"/>
  <c r="D48" i="50"/>
  <c r="E48" i="50"/>
  <c r="F48" i="50"/>
  <c r="G48" i="50"/>
  <c r="H48" i="50"/>
  <c r="I48" i="50"/>
  <c r="D49" i="50"/>
  <c r="E49" i="50"/>
  <c r="F49" i="50"/>
  <c r="G49" i="50"/>
  <c r="H49" i="50"/>
  <c r="I49" i="50"/>
  <c r="D50" i="50"/>
  <c r="E50" i="50"/>
  <c r="F50" i="50"/>
  <c r="G50" i="50"/>
  <c r="H50" i="50"/>
  <c r="I50" i="50"/>
  <c r="D51" i="50"/>
  <c r="E51" i="50"/>
  <c r="F51" i="50"/>
  <c r="G51" i="50"/>
  <c r="H51" i="50"/>
  <c r="I51" i="50"/>
  <c r="D52" i="50"/>
  <c r="E52" i="50"/>
  <c r="F52" i="50"/>
  <c r="G52" i="50"/>
  <c r="H52" i="50"/>
  <c r="I52" i="50"/>
  <c r="D53" i="50"/>
  <c r="E53" i="50"/>
  <c r="F53" i="50"/>
  <c r="G53" i="50"/>
  <c r="H53" i="50"/>
  <c r="I53" i="50"/>
  <c r="D55" i="50"/>
  <c r="E55" i="50"/>
  <c r="F31" i="15"/>
  <c r="F30" i="15"/>
  <c r="F55" i="50"/>
  <c r="G55" i="50"/>
  <c r="H55" i="50"/>
  <c r="I55" i="50"/>
  <c r="C55" i="50"/>
  <c r="B55" i="50"/>
  <c r="B48" i="50"/>
  <c r="K83" i="15"/>
  <c r="J83" i="15"/>
  <c r="L68" i="15"/>
  <c r="L14" i="15"/>
  <c r="E45" i="15"/>
  <c r="E47" i="15"/>
  <c r="E49" i="15"/>
  <c r="E52" i="15"/>
  <c r="E54" i="15"/>
  <c r="E56" i="15"/>
  <c r="E89" i="15"/>
  <c r="L6" i="15"/>
  <c r="H45" i="15"/>
  <c r="I45" i="15"/>
  <c r="H47" i="15"/>
  <c r="I47" i="15"/>
  <c r="H49" i="15"/>
  <c r="I49" i="15"/>
  <c r="H52" i="15"/>
  <c r="I52" i="15"/>
  <c r="H54" i="15"/>
  <c r="I54" i="15"/>
  <c r="H56" i="15"/>
  <c r="I56" i="15"/>
  <c r="I89" i="15"/>
  <c r="H89" i="15"/>
  <c r="G89" i="15"/>
  <c r="F89" i="15"/>
  <c r="D89" i="15"/>
  <c r="C89" i="15"/>
  <c r="C48" i="50"/>
  <c r="C8" i="50"/>
  <c r="C16" i="50"/>
  <c r="C17" i="50"/>
  <c r="C18" i="50"/>
  <c r="C30" i="50"/>
  <c r="C31" i="50"/>
  <c r="C32" i="50"/>
  <c r="C33" i="50"/>
  <c r="C34" i="50"/>
  <c r="C35" i="50"/>
  <c r="C36" i="50"/>
  <c r="C37" i="50"/>
  <c r="C38" i="50"/>
  <c r="C39" i="50"/>
  <c r="C40" i="50"/>
  <c r="C41" i="50"/>
  <c r="C45" i="50"/>
  <c r="C46" i="50"/>
  <c r="C4" i="50"/>
  <c r="C5" i="50"/>
  <c r="C6" i="50"/>
  <c r="C19" i="50"/>
  <c r="C20" i="50"/>
  <c r="C21" i="50"/>
  <c r="C22" i="50"/>
  <c r="C23" i="50"/>
  <c r="C24" i="50"/>
  <c r="C49" i="50"/>
  <c r="C50" i="50"/>
  <c r="C51" i="50"/>
  <c r="C52" i="50"/>
  <c r="C53" i="50"/>
  <c r="C26" i="50"/>
  <c r="C27" i="50"/>
  <c r="C3" i="50"/>
  <c r="C15" i="50"/>
  <c r="C66" i="50"/>
  <c r="F49" i="44"/>
  <c r="E49" i="44"/>
  <c r="G49" i="44"/>
  <c r="H49" i="44"/>
  <c r="I49" i="44"/>
  <c r="J49" i="44"/>
  <c r="K49" i="44"/>
  <c r="L49" i="44"/>
  <c r="M49" i="44"/>
  <c r="N49" i="44"/>
  <c r="O49" i="44"/>
  <c r="P49" i="44"/>
  <c r="Q49" i="44"/>
  <c r="R49" i="44"/>
  <c r="S49" i="44"/>
  <c r="T49" i="44"/>
  <c r="U49" i="44"/>
  <c r="V49" i="44"/>
  <c r="W49" i="44"/>
  <c r="X49" i="44"/>
  <c r="Y49" i="44"/>
  <c r="Z49" i="44"/>
  <c r="AA49" i="44"/>
  <c r="AB49" i="44"/>
  <c r="AC49" i="44"/>
  <c r="AD49" i="44"/>
  <c r="AE49" i="44"/>
  <c r="AF49" i="44"/>
  <c r="AG49" i="44"/>
  <c r="N99" i="15"/>
  <c r="D63" i="44"/>
  <c r="D64" i="44"/>
  <c r="D59" i="44"/>
  <c r="D62" i="44"/>
  <c r="D73" i="44"/>
  <c r="D74" i="44"/>
  <c r="F57" i="15"/>
  <c r="C57" i="15"/>
  <c r="R47" i="15"/>
  <c r="S47" i="15"/>
  <c r="C86" i="15"/>
  <c r="D94" i="44"/>
  <c r="F54" i="48"/>
  <c r="D101" i="15"/>
  <c r="AJ49" i="44"/>
  <c r="AJ58" i="44"/>
  <c r="AJ59" i="44"/>
  <c r="AJ73" i="44"/>
  <c r="AJ74" i="44"/>
  <c r="AJ77" i="44"/>
  <c r="AK49" i="44"/>
  <c r="AK58" i="44"/>
  <c r="AK59" i="44"/>
  <c r="AK73" i="44"/>
  <c r="AK74" i="44"/>
  <c r="AK77" i="44"/>
  <c r="AL49" i="44"/>
  <c r="AL58" i="44"/>
  <c r="AL59" i="44"/>
  <c r="AL73" i="44"/>
  <c r="AL74" i="44"/>
  <c r="AL77" i="44"/>
  <c r="AM49" i="44"/>
  <c r="AM58" i="44"/>
  <c r="AM59" i="44"/>
  <c r="AM73" i="44"/>
  <c r="AM74" i="44"/>
  <c r="AM77" i="44"/>
  <c r="AN49" i="44"/>
  <c r="AN58" i="44"/>
  <c r="AN59" i="44"/>
  <c r="AN73" i="44"/>
  <c r="AN74" i="44"/>
  <c r="AN77" i="44"/>
  <c r="AO49" i="44"/>
  <c r="AO58" i="44"/>
  <c r="AO59" i="44"/>
  <c r="AO73" i="44"/>
  <c r="AO74" i="44"/>
  <c r="AO77" i="44"/>
  <c r="AP49" i="44"/>
  <c r="AP58" i="44"/>
  <c r="AP59" i="44"/>
  <c r="AP73" i="44"/>
  <c r="AP74" i="44"/>
  <c r="AP77" i="44"/>
  <c r="AQ49" i="44"/>
  <c r="AQ58" i="44"/>
  <c r="AQ59" i="44"/>
  <c r="AQ73" i="44"/>
  <c r="AQ74" i="44"/>
  <c r="AQ77" i="44"/>
  <c r="AI49" i="44"/>
  <c r="AI58" i="44"/>
  <c r="AI59" i="44"/>
  <c r="AI73" i="44"/>
  <c r="AI74" i="44"/>
  <c r="AI77" i="44"/>
  <c r="AH49" i="44"/>
  <c r="AH58" i="44"/>
  <c r="AH59" i="44"/>
  <c r="AH73" i="44"/>
  <c r="AH74" i="44"/>
  <c r="AH77" i="44"/>
  <c r="AG58" i="44"/>
  <c r="AG59" i="44"/>
  <c r="AG73" i="44"/>
  <c r="AG74" i="44"/>
  <c r="AG77" i="44"/>
  <c r="G62" i="44"/>
  <c r="Q99" i="15"/>
  <c r="G63" i="44"/>
  <c r="G64" i="44"/>
  <c r="G58" i="44"/>
  <c r="G59" i="44"/>
  <c r="G73" i="44"/>
  <c r="G74" i="44"/>
  <c r="F62" i="44"/>
  <c r="P99" i="15"/>
  <c r="F63" i="44"/>
  <c r="F64" i="44"/>
  <c r="F58" i="44"/>
  <c r="F59" i="44"/>
  <c r="F73" i="44"/>
  <c r="F74" i="44"/>
  <c r="E62" i="44"/>
  <c r="O99" i="15"/>
  <c r="E63" i="44"/>
  <c r="E64" i="44"/>
  <c r="E58" i="44"/>
  <c r="E59" i="44"/>
  <c r="E73" i="44"/>
  <c r="E74" i="44"/>
  <c r="D75" i="44"/>
  <c r="E75" i="44"/>
  <c r="F75" i="44"/>
  <c r="G75" i="44"/>
  <c r="H58" i="44"/>
  <c r="H59" i="44"/>
  <c r="H73" i="44"/>
  <c r="H74" i="44"/>
  <c r="H75" i="44"/>
  <c r="I58" i="44"/>
  <c r="I59" i="44"/>
  <c r="I73" i="44"/>
  <c r="I74" i="44"/>
  <c r="I75" i="44"/>
  <c r="J58" i="44"/>
  <c r="J59" i="44"/>
  <c r="J73" i="44"/>
  <c r="J74" i="44"/>
  <c r="J75" i="44"/>
  <c r="K58" i="44"/>
  <c r="K59" i="44"/>
  <c r="K73" i="44"/>
  <c r="K74" i="44"/>
  <c r="K75" i="44"/>
  <c r="L58" i="44"/>
  <c r="L59" i="44"/>
  <c r="L73" i="44"/>
  <c r="L74" i="44"/>
  <c r="L75" i="44"/>
  <c r="M58" i="44"/>
  <c r="M59" i="44"/>
  <c r="M73" i="44"/>
  <c r="M74" i="44"/>
  <c r="M75" i="44"/>
  <c r="N58" i="44"/>
  <c r="N59" i="44"/>
  <c r="N73" i="44"/>
  <c r="N74" i="44"/>
  <c r="N75" i="44"/>
  <c r="O58" i="44"/>
  <c r="O59" i="44"/>
  <c r="O73" i="44"/>
  <c r="O74" i="44"/>
  <c r="O75" i="44"/>
  <c r="P58" i="44"/>
  <c r="P59" i="44"/>
  <c r="P73" i="44"/>
  <c r="P74" i="44"/>
  <c r="P75" i="44"/>
  <c r="Q58" i="44"/>
  <c r="Q59" i="44"/>
  <c r="Q73" i="44"/>
  <c r="Q74" i="44"/>
  <c r="Q75" i="44"/>
  <c r="R58" i="44"/>
  <c r="R59" i="44"/>
  <c r="R73" i="44"/>
  <c r="R74" i="44"/>
  <c r="R75" i="44"/>
  <c r="S58" i="44"/>
  <c r="S59" i="44"/>
  <c r="S73" i="44"/>
  <c r="S74" i="44"/>
  <c r="S75" i="44"/>
  <c r="T58" i="44"/>
  <c r="T59" i="44"/>
  <c r="T73" i="44"/>
  <c r="T74" i="44"/>
  <c r="T75" i="44"/>
  <c r="U58" i="44"/>
  <c r="U59" i="44"/>
  <c r="U73" i="44"/>
  <c r="U74" i="44"/>
  <c r="U75" i="44"/>
  <c r="V58" i="44"/>
  <c r="V59" i="44"/>
  <c r="V73" i="44"/>
  <c r="V74" i="44"/>
  <c r="V75" i="44"/>
  <c r="W58" i="44"/>
  <c r="W59" i="44"/>
  <c r="W73" i="44"/>
  <c r="W74" i="44"/>
  <c r="W75" i="44"/>
  <c r="X58" i="44"/>
  <c r="X59" i="44"/>
  <c r="X73" i="44"/>
  <c r="X74" i="44"/>
  <c r="X75" i="44"/>
  <c r="Y58" i="44"/>
  <c r="Y59" i="44"/>
  <c r="Y73" i="44"/>
  <c r="Y74" i="44"/>
  <c r="Y75" i="44"/>
  <c r="Z58" i="44"/>
  <c r="Z59" i="44"/>
  <c r="Z73" i="44"/>
  <c r="Z74" i="44"/>
  <c r="Z75" i="44"/>
  <c r="AA58" i="44"/>
  <c r="AA59" i="44"/>
  <c r="AA73" i="44"/>
  <c r="AA74" i="44"/>
  <c r="AA75" i="44"/>
  <c r="AB58" i="44"/>
  <c r="AB59" i="44"/>
  <c r="AB73" i="44"/>
  <c r="AB74" i="44"/>
  <c r="AB75" i="44"/>
  <c r="AC58" i="44"/>
  <c r="AC59" i="44"/>
  <c r="AC73" i="44"/>
  <c r="AC74" i="44"/>
  <c r="AC75" i="44"/>
  <c r="AD58" i="44"/>
  <c r="AD59" i="44"/>
  <c r="AD73" i="44"/>
  <c r="AD74" i="44"/>
  <c r="AD75" i="44"/>
  <c r="AE58" i="44"/>
  <c r="AE59" i="44"/>
  <c r="AE73" i="44"/>
  <c r="AE74" i="44"/>
  <c r="AE75" i="44"/>
  <c r="AF58" i="44"/>
  <c r="AF59" i="44"/>
  <c r="AF73" i="44"/>
  <c r="AF74" i="44"/>
  <c r="AF75" i="44"/>
  <c r="AG75" i="44"/>
  <c r="R51" i="15"/>
  <c r="S51" i="15"/>
  <c r="R56" i="15"/>
  <c r="R54" i="15"/>
  <c r="R52" i="15"/>
  <c r="R49" i="15"/>
  <c r="E65" i="44"/>
  <c r="F65" i="44"/>
  <c r="G65" i="44"/>
  <c r="D65" i="44"/>
  <c r="R101" i="15"/>
  <c r="R103" i="15"/>
  <c r="S54" i="15"/>
  <c r="S56" i="15"/>
  <c r="S52" i="15"/>
  <c r="B57" i="44"/>
  <c r="E21" i="44"/>
  <c r="F21" i="44"/>
  <c r="G21" i="44"/>
  <c r="H21" i="44"/>
  <c r="I21" i="44"/>
  <c r="J21" i="44"/>
  <c r="K21" i="44"/>
  <c r="L21" i="44"/>
  <c r="M21" i="44"/>
  <c r="N21" i="44"/>
  <c r="O21" i="44"/>
  <c r="P21" i="44"/>
  <c r="Q21" i="44"/>
  <c r="R21" i="44"/>
  <c r="S21" i="44"/>
  <c r="T21" i="44"/>
  <c r="U21" i="44"/>
  <c r="V21" i="44"/>
  <c r="W21" i="44"/>
  <c r="X21" i="44"/>
  <c r="Y21" i="44"/>
  <c r="Z21" i="44"/>
  <c r="AA21" i="44"/>
  <c r="AB21" i="44"/>
  <c r="AC21" i="44"/>
  <c r="AD21" i="44"/>
  <c r="AE21" i="44"/>
  <c r="AF21" i="44"/>
  <c r="AG21" i="44"/>
  <c r="AH21" i="44"/>
  <c r="AI21" i="44"/>
  <c r="AJ21" i="44"/>
  <c r="AK21" i="44"/>
  <c r="AL21" i="44"/>
  <c r="AM21" i="44"/>
  <c r="AN21" i="44"/>
  <c r="AO21" i="44"/>
  <c r="AP21" i="44"/>
  <c r="AQ21" i="44"/>
  <c r="S49" i="15"/>
  <c r="C59" i="44"/>
  <c r="D31" i="44"/>
  <c r="D32" i="44"/>
  <c r="E32" i="44"/>
  <c r="D33" i="44"/>
  <c r="D34" i="44"/>
  <c r="E35" i="44"/>
  <c r="E31" i="44"/>
  <c r="F32" i="44"/>
  <c r="E33" i="44"/>
  <c r="E34" i="44"/>
  <c r="G32" i="44"/>
  <c r="F33" i="44"/>
  <c r="F35" i="44"/>
  <c r="H32" i="44"/>
  <c r="G33" i="44"/>
  <c r="F34" i="44"/>
  <c r="G35" i="44"/>
  <c r="I32" i="44"/>
  <c r="H33" i="44"/>
  <c r="H34" i="44"/>
  <c r="G34" i="44"/>
  <c r="I35" i="44"/>
  <c r="H35" i="44"/>
  <c r="J32" i="44"/>
  <c r="I33" i="44"/>
  <c r="J33" i="44"/>
  <c r="J34" i="44"/>
  <c r="K32" i="44"/>
  <c r="I34" i="44"/>
  <c r="K35" i="44"/>
  <c r="J35" i="44"/>
  <c r="L32" i="44"/>
  <c r="K33" i="44"/>
  <c r="K34" i="44"/>
  <c r="L35" i="44"/>
  <c r="M32" i="44"/>
  <c r="L33" i="44"/>
  <c r="L34" i="44"/>
  <c r="M35" i="44"/>
  <c r="N32" i="44"/>
  <c r="M33" i="44"/>
  <c r="O32" i="44"/>
  <c r="N33" i="44"/>
  <c r="N34" i="44"/>
  <c r="M34" i="44"/>
  <c r="N35" i="44"/>
  <c r="O35" i="44"/>
  <c r="P32" i="44"/>
  <c r="O33" i="44"/>
  <c r="Q32" i="44"/>
  <c r="P33" i="44"/>
  <c r="P34" i="44"/>
  <c r="O34" i="44"/>
  <c r="Q35" i="44"/>
  <c r="P35" i="44"/>
  <c r="R32" i="44"/>
  <c r="Q33" i="44"/>
  <c r="R33" i="44"/>
  <c r="R34" i="44"/>
  <c r="S32" i="44"/>
  <c r="Q34" i="44"/>
  <c r="R35" i="44"/>
  <c r="S35" i="44"/>
  <c r="S33" i="44"/>
  <c r="S34" i="44"/>
  <c r="T35" i="44"/>
  <c r="T32" i="44"/>
  <c r="T33" i="44"/>
  <c r="T34" i="44"/>
  <c r="U35" i="44"/>
  <c r="U32" i="44"/>
  <c r="V32" i="44"/>
  <c r="U33" i="44"/>
  <c r="U34" i="44"/>
  <c r="V35" i="44"/>
  <c r="W32" i="44"/>
  <c r="V33" i="44"/>
  <c r="X32" i="44"/>
  <c r="W33" i="44"/>
  <c r="V34" i="44"/>
  <c r="W35" i="44"/>
  <c r="Y32" i="44"/>
  <c r="X33" i="44"/>
  <c r="X34" i="44"/>
  <c r="W34" i="44"/>
  <c r="X35" i="44"/>
  <c r="Y35" i="44"/>
  <c r="Z32" i="44"/>
  <c r="Y33" i="44"/>
  <c r="Y34" i="44"/>
  <c r="Z35" i="44"/>
  <c r="Z33" i="44"/>
  <c r="AA32" i="44"/>
  <c r="AB32" i="44"/>
  <c r="AA33" i="44"/>
  <c r="Z34" i="44"/>
  <c r="AA35" i="44"/>
  <c r="AB33" i="44"/>
  <c r="AC32" i="44"/>
  <c r="AA34" i="44"/>
  <c r="AB35" i="44"/>
  <c r="AD32" i="44"/>
  <c r="AC33" i="44"/>
  <c r="AC34" i="44"/>
  <c r="AB34" i="44"/>
  <c r="AC35" i="44"/>
  <c r="AD35" i="44"/>
  <c r="AE32" i="44"/>
  <c r="AD33" i="44"/>
  <c r="AF32" i="44"/>
  <c r="AE33" i="44"/>
  <c r="AD34" i="44"/>
  <c r="AE35" i="44"/>
  <c r="AG32" i="44"/>
  <c r="AF33" i="44"/>
  <c r="AF34" i="44"/>
  <c r="AE34" i="44"/>
  <c r="AF35" i="44"/>
  <c r="AG35" i="44"/>
  <c r="AH32" i="44"/>
  <c r="AG33" i="44"/>
  <c r="AH33" i="44"/>
  <c r="AH34" i="44"/>
  <c r="AI32" i="44"/>
  <c r="AG34" i="44"/>
  <c r="AH35" i="44"/>
  <c r="AI35" i="44"/>
  <c r="AJ32" i="44"/>
  <c r="AI33" i="44"/>
  <c r="AI34" i="44"/>
  <c r="AJ35" i="44"/>
  <c r="AJ33" i="44"/>
  <c r="AK32" i="44"/>
  <c r="AL32" i="44"/>
  <c r="AK33" i="44"/>
  <c r="AK34" i="44"/>
  <c r="AJ34" i="44"/>
  <c r="AK35" i="44"/>
  <c r="AL35" i="44"/>
  <c r="AM32" i="44"/>
  <c r="AL33" i="44"/>
  <c r="AN32" i="44"/>
  <c r="AM33" i="44"/>
  <c r="AL34" i="44"/>
  <c r="AM35" i="44"/>
  <c r="AO32" i="44"/>
  <c r="AN33" i="44"/>
  <c r="AN34" i="44"/>
  <c r="AM34" i="44"/>
  <c r="AO35" i="44"/>
  <c r="AN35" i="44"/>
  <c r="AP32" i="44"/>
  <c r="AO33" i="44"/>
  <c r="AP33" i="44"/>
  <c r="AO34" i="44"/>
  <c r="AP35" i="44"/>
  <c r="AP34" i="44"/>
  <c r="F15" i="15"/>
  <c r="F22" i="15"/>
  <c r="F13" i="15"/>
  <c r="C13" i="15"/>
  <c r="F10" i="15"/>
  <c r="C10" i="15"/>
  <c r="R93" i="15"/>
  <c r="R94" i="15"/>
  <c r="R85" i="15"/>
  <c r="R84" i="15"/>
  <c r="R83" i="15"/>
  <c r="R82" i="15"/>
  <c r="E67" i="44"/>
  <c r="F67" i="44"/>
  <c r="G67" i="44"/>
  <c r="D67" i="44"/>
  <c r="E12" i="44"/>
  <c r="F12" i="44"/>
  <c r="G12" i="44"/>
  <c r="H12" i="44"/>
  <c r="I12" i="44"/>
  <c r="J12" i="44"/>
  <c r="K12" i="44"/>
  <c r="L12" i="44"/>
  <c r="M12" i="44"/>
  <c r="N12" i="44"/>
  <c r="O12" i="44"/>
  <c r="P12" i="44"/>
  <c r="Q12" i="44"/>
  <c r="R12" i="44"/>
  <c r="S12" i="44"/>
  <c r="T12" i="44"/>
  <c r="U12" i="44"/>
  <c r="V12" i="44"/>
  <c r="W12" i="44"/>
  <c r="X12" i="44"/>
  <c r="Y12" i="44"/>
  <c r="Z12" i="44"/>
  <c r="AA12" i="44"/>
  <c r="AB12" i="44"/>
  <c r="AC12" i="44"/>
  <c r="AD12" i="44"/>
  <c r="AE12" i="44"/>
  <c r="AF12" i="44"/>
  <c r="AG12" i="44"/>
  <c r="AH12" i="44"/>
  <c r="AI12" i="44"/>
  <c r="AJ12" i="44"/>
  <c r="AK12" i="44"/>
  <c r="AL12" i="44"/>
  <c r="AM12" i="44"/>
  <c r="AN12" i="44"/>
  <c r="AO12" i="44"/>
  <c r="AP12" i="44"/>
  <c r="AQ12" i="44"/>
  <c r="G66" i="50"/>
  <c r="G67" i="50"/>
  <c r="F66" i="50"/>
  <c r="F59" i="15"/>
  <c r="F62" i="15"/>
  <c r="F70" i="15"/>
  <c r="F74" i="15"/>
  <c r="F86" i="15"/>
  <c r="F88" i="15"/>
  <c r="F67" i="50"/>
  <c r="R86" i="15"/>
  <c r="AM84" i="44"/>
  <c r="AL84" i="44"/>
  <c r="AK84" i="44"/>
  <c r="AN84" i="44"/>
  <c r="AJ84" i="44"/>
  <c r="AQ84" i="44"/>
  <c r="AI84" i="44"/>
  <c r="AP84" i="44"/>
  <c r="AH84" i="44"/>
  <c r="AO84" i="44"/>
  <c r="AB22" i="44"/>
  <c r="T22" i="44"/>
  <c r="L22" i="44"/>
  <c r="AQ22" i="44"/>
  <c r="AI22" i="44"/>
  <c r="AA22" i="44"/>
  <c r="S22" i="44"/>
  <c r="K22" i="44"/>
  <c r="AP22" i="44"/>
  <c r="AH22" i="44"/>
  <c r="Z22" i="44"/>
  <c r="R22" i="44"/>
  <c r="J22" i="44"/>
  <c r="AO22" i="44"/>
  <c r="AG22" i="44"/>
  <c r="Y22" i="44"/>
  <c r="Q22" i="44"/>
  <c r="I22" i="44"/>
  <c r="D22" i="44"/>
  <c r="AN22" i="44"/>
  <c r="AF22" i="44"/>
  <c r="X22" i="44"/>
  <c r="P22" i="44"/>
  <c r="H22" i="44"/>
  <c r="AJ22" i="44"/>
  <c r="AM22" i="44"/>
  <c r="AE22" i="44"/>
  <c r="W22" i="44"/>
  <c r="O22" i="44"/>
  <c r="G22" i="44"/>
  <c r="AL22" i="44"/>
  <c r="AD22" i="44"/>
  <c r="V22" i="44"/>
  <c r="N22" i="44"/>
  <c r="F22" i="44"/>
  <c r="AK22" i="44"/>
  <c r="AC22" i="44"/>
  <c r="U22" i="44"/>
  <c r="M22" i="44"/>
  <c r="E22" i="44"/>
  <c r="C59" i="15"/>
  <c r="C62" i="15"/>
  <c r="C70" i="15"/>
  <c r="C74" i="15"/>
  <c r="C67" i="50"/>
  <c r="D66" i="50"/>
  <c r="D67" i="50"/>
  <c r="D86" i="44"/>
  <c r="R98" i="15"/>
  <c r="R7" i="15"/>
  <c r="R8" i="15"/>
  <c r="R9" i="15"/>
  <c r="R12" i="15"/>
  <c r="R13" i="15"/>
  <c r="R16" i="15"/>
  <c r="R17" i="15"/>
  <c r="R18" i="15"/>
  <c r="R24" i="15"/>
  <c r="R25" i="15"/>
  <c r="R26" i="15"/>
  <c r="R27" i="15"/>
  <c r="R28" i="15"/>
  <c r="R29" i="15"/>
  <c r="R32" i="15"/>
  <c r="R33" i="15"/>
  <c r="R34" i="15"/>
  <c r="R35" i="15"/>
  <c r="R50" i="15"/>
  <c r="R53" i="15"/>
  <c r="R55" i="15"/>
  <c r="R63" i="15"/>
  <c r="R64" i="15"/>
  <c r="R65" i="15"/>
  <c r="R66" i="15"/>
  <c r="R67" i="15"/>
  <c r="R68" i="15"/>
  <c r="R69" i="15"/>
  <c r="R6" i="15"/>
  <c r="C80" i="15"/>
  <c r="S43" i="15"/>
  <c r="B55" i="44"/>
  <c r="C55" i="44"/>
  <c r="B56" i="44"/>
  <c r="C56" i="44"/>
  <c r="C58" i="44"/>
  <c r="C86" i="44"/>
  <c r="B52" i="44"/>
  <c r="C52" i="44"/>
  <c r="B53" i="44"/>
  <c r="C53" i="44"/>
  <c r="B54" i="44"/>
  <c r="C54" i="44"/>
  <c r="B43" i="44"/>
  <c r="B44" i="44"/>
  <c r="B45" i="44"/>
  <c r="C45" i="44"/>
  <c r="B46" i="44"/>
  <c r="C46" i="44"/>
  <c r="B47" i="44"/>
  <c r="C47" i="44"/>
  <c r="B48" i="44"/>
  <c r="C48" i="44"/>
  <c r="C49" i="44"/>
  <c r="C51"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1" i="44"/>
  <c r="B42" i="44"/>
  <c r="R31" i="15"/>
  <c r="R30" i="15"/>
  <c r="R62" i="15"/>
  <c r="R15" i="15"/>
  <c r="R10" i="15"/>
  <c r="R23" i="15"/>
  <c r="R22" i="15"/>
  <c r="S85" i="15"/>
  <c r="K19" i="47"/>
  <c r="L19" i="47"/>
  <c r="S39" i="15"/>
  <c r="S34" i="15"/>
  <c r="S35" i="15"/>
  <c r="S82" i="15"/>
  <c r="S33" i="15"/>
  <c r="S69" i="15"/>
  <c r="F32" i="45"/>
  <c r="S62" i="15"/>
  <c r="S65" i="15"/>
  <c r="S66" i="15"/>
  <c r="S67" i="15"/>
  <c r="S63" i="15"/>
  <c r="H66" i="50"/>
  <c r="H67" i="50"/>
  <c r="S26" i="15"/>
  <c r="S27" i="15"/>
  <c r="S25" i="15"/>
  <c r="S24" i="15"/>
  <c r="S68" i="15"/>
  <c r="S40" i="15"/>
  <c r="S29" i="15"/>
  <c r="S28" i="15"/>
  <c r="S17" i="15"/>
  <c r="S8" i="15"/>
  <c r="S9" i="15"/>
  <c r="S50" i="15"/>
  <c r="S55" i="15"/>
  <c r="S53" i="15"/>
  <c r="S22" i="15"/>
  <c r="S30" i="15"/>
  <c r="AQ86" i="44"/>
  <c r="AN86" i="44"/>
  <c r="AM86" i="44"/>
  <c r="X77" i="44"/>
  <c r="L77" i="44"/>
  <c r="M77" i="44"/>
  <c r="T77" i="44"/>
  <c r="I77" i="44"/>
  <c r="R77" i="44"/>
  <c r="V77" i="44"/>
  <c r="AB77" i="44"/>
  <c r="Z77" i="44"/>
  <c r="AD77" i="44"/>
  <c r="AF77" i="44"/>
  <c r="S84" i="15"/>
  <c r="S23" i="15"/>
  <c r="S83" i="15"/>
  <c r="R46" i="15"/>
  <c r="S46" i="15"/>
  <c r="S7" i="15"/>
  <c r="S18" i="15"/>
  <c r="S12" i="15"/>
  <c r="R61" i="15"/>
  <c r="S61" i="15"/>
  <c r="R19" i="15"/>
  <c r="S19" i="15"/>
  <c r="R48" i="15"/>
  <c r="S48" i="15"/>
  <c r="R73" i="15"/>
  <c r="S73" i="15"/>
  <c r="R72" i="15"/>
  <c r="K77" i="44"/>
  <c r="AA77" i="44"/>
  <c r="Q77" i="44"/>
  <c r="AE77" i="44"/>
  <c r="H77" i="44"/>
  <c r="S77" i="44"/>
  <c r="U77" i="44"/>
  <c r="W77" i="44"/>
  <c r="R45" i="15"/>
  <c r="S45" i="15"/>
  <c r="AC77" i="44"/>
  <c r="P77" i="44"/>
  <c r="O77" i="44"/>
  <c r="N77" i="44"/>
  <c r="Y77" i="44"/>
  <c r="J77" i="44"/>
  <c r="C29" i="45"/>
  <c r="C21" i="45"/>
  <c r="C13" i="45"/>
  <c r="C5" i="45"/>
  <c r="C28" i="45"/>
  <c r="C20" i="45"/>
  <c r="C12" i="45"/>
  <c r="C4" i="45"/>
  <c r="C22" i="45"/>
  <c r="C10" i="45"/>
  <c r="C31" i="45"/>
  <c r="C19" i="45"/>
  <c r="C9" i="45"/>
  <c r="C27" i="45"/>
  <c r="C17" i="45"/>
  <c r="C7" i="45"/>
  <c r="C24" i="45"/>
  <c r="C6" i="45"/>
  <c r="C23" i="45"/>
  <c r="C3" i="45"/>
  <c r="C8" i="45"/>
  <c r="C18" i="45"/>
  <c r="C16" i="45"/>
  <c r="C25" i="45"/>
  <c r="C2" i="45"/>
  <c r="C15" i="45"/>
  <c r="C30" i="45"/>
  <c r="C14" i="45"/>
  <c r="C26" i="45"/>
  <c r="C11" i="45"/>
  <c r="S64" i="15"/>
  <c r="E66" i="50"/>
  <c r="E67" i="50"/>
  <c r="S32" i="15"/>
  <c r="S10" i="15"/>
  <c r="C32" i="45"/>
  <c r="S38" i="15"/>
  <c r="S72" i="15"/>
  <c r="R74" i="15"/>
  <c r="S74" i="15"/>
  <c r="S16" i="15"/>
  <c r="S15" i="15"/>
  <c r="F86" i="44"/>
  <c r="G86" i="44"/>
  <c r="E86" i="44"/>
  <c r="Y86" i="44"/>
  <c r="U86" i="44"/>
  <c r="AE86" i="44"/>
  <c r="AF86" i="44"/>
  <c r="AJ86" i="44"/>
  <c r="AI86" i="44"/>
  <c r="S86" i="44"/>
  <c r="Q86" i="44"/>
  <c r="AL86" i="44"/>
  <c r="AD86" i="44"/>
  <c r="T86" i="44"/>
  <c r="X86" i="44"/>
  <c r="H86" i="44"/>
  <c r="AB86" i="44"/>
  <c r="I86" i="44"/>
  <c r="P86" i="44"/>
  <c r="AC86" i="44"/>
  <c r="V86" i="44"/>
  <c r="AG86" i="44"/>
  <c r="Z86" i="44"/>
  <c r="R86" i="44"/>
  <c r="J86" i="44"/>
  <c r="N86" i="44"/>
  <c r="AP86" i="44"/>
  <c r="AK86" i="44"/>
  <c r="AH86" i="44"/>
  <c r="AO86" i="44"/>
  <c r="L86" i="44"/>
  <c r="O86" i="44"/>
  <c r="W86" i="44"/>
  <c r="AA86" i="44"/>
  <c r="K86" i="44"/>
  <c r="M86" i="44"/>
  <c r="S31" i="15"/>
  <c r="S86" i="15"/>
  <c r="S6" i="15"/>
  <c r="R20" i="15"/>
  <c r="S20" i="15"/>
  <c r="S13" i="15"/>
  <c r="S36" i="15"/>
  <c r="S37" i="15"/>
  <c r="C92" i="15"/>
  <c r="I66" i="50"/>
  <c r="I67" i="50"/>
  <c r="R21" i="15"/>
  <c r="S21" i="15"/>
  <c r="R44" i="15"/>
  <c r="S44" i="15"/>
  <c r="R57" i="15"/>
  <c r="S57" i="15"/>
  <c r="R42" i="15"/>
  <c r="S42" i="15"/>
  <c r="R60" i="15"/>
  <c r="S60" i="15"/>
  <c r="R59" i="15"/>
  <c r="S80" i="15"/>
  <c r="O90" i="15"/>
  <c r="Q90" i="15"/>
  <c r="P90" i="15"/>
  <c r="AH85" i="44"/>
  <c r="AP85" i="44"/>
  <c r="AI85" i="44"/>
  <c r="AQ85" i="44"/>
  <c r="AJ85" i="44"/>
  <c r="AK85" i="44"/>
  <c r="AL85" i="44"/>
  <c r="AM85" i="44"/>
  <c r="AN85" i="44"/>
  <c r="AO85" i="44"/>
  <c r="R70" i="15"/>
  <c r="S59" i="15"/>
  <c r="N90" i="15"/>
  <c r="R90" i="15"/>
  <c r="S70" i="15"/>
  <c r="R92" i="15"/>
  <c r="R91" i="15"/>
  <c r="R88" i="15"/>
  <c r="S88" i="15"/>
  <c r="S79" i="15"/>
  <c r="D66" i="44"/>
  <c r="G66" i="44"/>
  <c r="F66" i="44"/>
  <c r="E66" i="44"/>
  <c r="N104" i="15"/>
  <c r="R97" i="15"/>
  <c r="R99" i="15"/>
  <c r="S99" i="15"/>
  <c r="R102" i="15"/>
  <c r="R96" i="15"/>
  <c r="E68" i="44"/>
  <c r="R95" i="15"/>
  <c r="D68" i="44"/>
  <c r="G68" i="44"/>
  <c r="F77" i="44"/>
  <c r="F68" i="44"/>
  <c r="R100" i="15"/>
  <c r="O104" i="15"/>
  <c r="Q104" i="15"/>
  <c r="G77" i="44"/>
  <c r="P104" i="15"/>
  <c r="D77" i="44"/>
  <c r="R104" i="15"/>
  <c r="E77" i="44"/>
  <c r="F31" i="44"/>
  <c r="G31" i="44"/>
  <c r="H31" i="44"/>
  <c r="I31" i="44"/>
  <c r="J31" i="44"/>
  <c r="K31" i="44"/>
  <c r="L31" i="44"/>
  <c r="M31" i="44"/>
  <c r="N31" i="44"/>
  <c r="O31" i="44"/>
  <c r="P31" i="44"/>
  <c r="Q31" i="44"/>
  <c r="R31" i="44"/>
  <c r="S31" i="44"/>
  <c r="T31" i="44"/>
  <c r="U31" i="44"/>
  <c r="V31" i="44"/>
  <c r="W31" i="44"/>
  <c r="X31" i="44"/>
  <c r="Y31" i="44"/>
  <c r="Z31" i="44"/>
  <c r="AA31" i="44"/>
  <c r="AB31" i="44"/>
  <c r="AC31" i="44"/>
  <c r="AD31" i="44"/>
  <c r="AE31" i="44"/>
  <c r="AF31" i="44"/>
  <c r="AG31" i="44"/>
  <c r="AH31" i="44"/>
  <c r="AI31" i="44"/>
  <c r="AJ31" i="44"/>
  <c r="AK31" i="44"/>
  <c r="AL31" i="44"/>
  <c r="AM31" i="44"/>
  <c r="AN31" i="44"/>
  <c r="AO31" i="44"/>
  <c r="AP31" i="4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<sst xmlns="http://schemas.openxmlformats.org/spreadsheetml/2006/main" count="1064" uniqueCount="659">
  <si>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</si>
  <si>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</si>
  <si>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</si>
  <si>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</si>
  <si>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</si>
  <si>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</si>
  <si>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</si>
  <si>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</si>
  <si>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</si>
  <si>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</si>
  <si>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</si>
  <si>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</si>
  <si>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</si>
  <si>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</si>
  <si>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</si>
  <si>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</si>
  <si>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</si>
  <si>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</si>
  <si>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</si>
  <si>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</si>
  <si>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</si>
  <si>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</si>
  <si>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</si>
  <si>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</si>
  <si>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</si>
  <si>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</si>
  <si>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</si>
  <si>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</si>
  <si>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</si>
  <si>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</si>
  <si>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</si>
  <si>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</si>
  <si>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</si>
  <si>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</si>
  <si>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</si>
  <si>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</si>
  <si>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</si>
  <si>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</si>
  <si>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</si>
  <si>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</si>
  <si>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</si>
  <si>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</si>
  <si>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</si>
  <si>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</si>
  <si>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</si>
  <si>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</si>
  <si>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</si>
  <si>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</si>
  <si>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</si>
  <si>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</si>
  <si>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</si>
  <si>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</si>
  <si>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</si>
  <si>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</si>
  <si>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Servicii de evaluare, efectuate de un expert ANEVAR, în vederea stabilirii valorii terenurilor achiziționate</t>
  </si>
  <si>
    <t>Raport privind impactul asupra mediului</t>
  </si>
  <si>
    <t>4.1.</t>
  </si>
  <si>
    <t>6.1.</t>
  </si>
  <si>
    <t>3.1.1.</t>
  </si>
  <si>
    <t>3.3.</t>
  </si>
  <si>
    <t>3.4.</t>
  </si>
  <si>
    <t>3.5.</t>
  </si>
  <si>
    <t>4.4.</t>
  </si>
  <si>
    <t> TOTAL CAPITOL 3</t>
  </si>
  <si>
    <t>TOTAL CAPITOL 7</t>
  </si>
  <si>
    <t>CAP. 7</t>
  </si>
  <si>
    <t>7.1.</t>
  </si>
  <si>
    <t xml:space="preserve">Venituri din subventii pentru investitii </t>
  </si>
  <si>
    <t>Venituri din alocatii bugetare pentru intretinerea curenta (funcționarea și întreținerea curentă)</t>
  </si>
  <si>
    <t>Venituri din alocatii bugetare pentru reparatii capitale</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</si>
  <si>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</si>
  <si>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</si>
  <si>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</si>
  <si>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</si>
  <si>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</si>
  <si>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</si>
  <si>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</si>
  <si>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Categorie Solicitant</t>
  </si>
  <si>
    <t>Valoare totală ELIGIBILA aferenta categoriei de solicitanti</t>
  </si>
  <si>
    <t>Total eligibil cerere de finantare</t>
  </si>
  <si>
    <t>Valoare de inventar (lei)</t>
  </si>
  <si>
    <t>Cheltuieli cu inlocuirile echipamentelor cu durata scurta de viata</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</si>
  <si>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</si>
  <si>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</si>
  <si>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</si>
  <si>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</si>
  <si>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</si>
  <si>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</si>
  <si>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</si>
  <si>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</si>
  <si>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</si>
  <si>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</si>
  <si>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</si>
  <si>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</si>
  <si>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</si>
  <si>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</si>
  <si>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</si>
  <si>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</si>
  <si>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</si>
  <si>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</si>
  <si>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</si>
  <si>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</si>
  <si>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</si>
  <si>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</si>
  <si>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</si>
  <si>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</si>
  <si>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</si>
  <si>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</si>
  <si>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</si>
  <si>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</si>
  <si>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</si>
  <si>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Profitul din exploatare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</si>
  <si>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</si>
  <si>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</si>
  <si>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</si>
  <si>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</si>
  <si>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</si>
  <si>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</si>
  <si>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</si>
  <si>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</si>
  <si>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</si>
  <si>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</si>
  <si>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</si>
  <si>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</si>
  <si>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</si>
  <si>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</si>
  <si>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II.c.</t>
  </si>
  <si>
    <t>Rata de co-finantare solicitat</t>
  </si>
  <si>
    <t>Tip Solicitant</t>
  </si>
  <si>
    <t>4.6.</t>
  </si>
  <si>
    <t>3.5.1.</t>
  </si>
  <si>
    <t>3.5.2.</t>
  </si>
  <si>
    <t>3.5.3.</t>
  </si>
  <si>
    <t>3.5.4.</t>
  </si>
  <si>
    <t>3.5.5.</t>
  </si>
  <si>
    <t>3.6.</t>
  </si>
  <si>
    <t>3.7.</t>
  </si>
  <si>
    <t>3.7.2.</t>
  </si>
  <si>
    <t>3.8.1.1.</t>
  </si>
  <si>
    <t>3.8.1.2</t>
  </si>
  <si>
    <t>3.8.2.</t>
  </si>
  <si>
    <t>4.3.</t>
  </si>
  <si>
    <t>4.5.</t>
  </si>
  <si>
    <t>AN 26</t>
  </si>
  <si>
    <t>AN 27</t>
  </si>
  <si>
    <t>AN 28</t>
  </si>
  <si>
    <t>AN 29</t>
  </si>
  <si>
    <t>AN 30</t>
  </si>
  <si>
    <t>AN 31</t>
  </si>
  <si>
    <t>AN 32</t>
  </si>
  <si>
    <t>AN 33</t>
  </si>
  <si>
    <t>AN 34</t>
  </si>
  <si>
    <t>AN 35</t>
  </si>
  <si>
    <t>AN 36</t>
  </si>
  <si>
    <t>AN 37</t>
  </si>
  <si>
    <t>AN 38</t>
  </si>
  <si>
    <t>AN 39</t>
  </si>
  <si>
    <t>3.5.6.</t>
  </si>
  <si>
    <t xml:space="preserve">Pregătirea personalului de exploatare     </t>
  </si>
  <si>
    <t xml:space="preserve">Probe tehnologice şi teste                </t>
  </si>
  <si>
    <t>7.3.</t>
  </si>
  <si>
    <t>BUGETUL CERERII DE FINANTARE</t>
  </si>
  <si>
    <t>TVA nerecuperabilă,aferentă cheltuielilor eligibile</t>
  </si>
  <si>
    <t xml:space="preserve">1.2. </t>
  </si>
  <si>
    <t>3.2.</t>
  </si>
  <si>
    <t>7.4.</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</si>
  <si>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</si>
  <si>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</si>
  <si>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</si>
  <si>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</si>
  <si>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</si>
  <si>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</si>
  <si>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</si>
  <si>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</si>
  <si>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</si>
  <si>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</si>
  <si>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</si>
  <si>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</si>
  <si>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</si>
  <si>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</si>
  <si>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</si>
  <si>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</si>
  <si>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</si>
  <si>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</si>
  <si>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</si>
  <si>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</si>
  <si>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</si>
  <si>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</si>
  <si>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</si>
  <si>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</si>
  <si>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</si>
  <si>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</si>
  <si>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</si>
  <si>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</si>
  <si>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</si>
  <si>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</si>
  <si>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</si>
  <si>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</si>
  <si>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</si>
  <si>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</si>
  <si>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</si>
  <si>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</si>
  <si>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</si>
  <si>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</si>
  <si>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</si>
  <si>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</si>
  <si>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</si>
  <si>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</si>
  <si>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</si>
  <si>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</si>
  <si>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</si>
  <si>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</si>
  <si>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</si>
  <si>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</si>
  <si>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</si>
  <si>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</si>
  <si>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Activități de cooperare interregionale, transfrontaliere și transnaționale</t>
  </si>
  <si>
    <t>3.7.1.3.</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</si>
  <si>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</si>
  <si>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</si>
  <si>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</si>
  <si>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unor corelatii. Daca corelatia se verifica, mesajul  este "OK", iar in situatia in care formula identifica o necorelare, mesajul este ”ERROR”</t>
  </si>
  <si>
    <t>Au fost prevazute formule de verificare a pragurilor maxim eligibile. Daca pragul maxim acceptat este depășit, mesajul  este "Atenție prag!"</t>
  </si>
  <si>
    <t xml:space="preserve">Cheltuieli privind obtinerea terenului în limita maxima de </t>
  </si>
  <si>
    <t xml:space="preserve">Cheltuieli pentru proiectare și asistență tehnică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</si>
  <si>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</si>
  <si>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</si>
  <si>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</si>
  <si>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</si>
  <si>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</si>
  <si>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t>Foaia de lucru Buget_cerere, se va corela cu documentatia tehnico-economica</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</si>
  <si>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</si>
  <si>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Costul cu pregătirea cererii de finanțare;</t>
  </si>
  <si>
    <t>Costul cu managementul proiectului în implementare, inclusiv organizarea procedurilor de achizitie publică;</t>
  </si>
  <si>
    <t>Foaia de lucru Buget-cerere</t>
  </si>
  <si>
    <t>Se vor introduce  veniturile si cheltuielile de operare a infrastructurii. Nu se vor include toate veniturile si cheltuielile solicitantului, ci doar cele din activitatea corespunzătoare proiectului de investiții.</t>
  </si>
  <si>
    <t>Venituri din cotizatii/donatii/sponsorizari</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</si>
  <si>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</si>
  <si>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</si>
  <si>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</si>
  <si>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</si>
  <si>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TOTAL VENITURI DIN OPERARE</t>
  </si>
  <si>
    <t>TOTAL CHELTUIELI DIN OPERARE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</si>
  <si>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</si>
  <si>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</si>
  <si>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</si>
  <si>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</si>
  <si>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PROIECTII FINANCIARE INCERMENTALE</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</si>
  <si>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</si>
  <si>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</si>
  <si>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</si>
  <si>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</si>
  <si>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</si>
  <si>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</si>
  <si>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</si>
  <si>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</si>
  <si>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CHELTUIELI DE INVESTITII</t>
  </si>
  <si>
    <t>data-luna-an</t>
  </si>
  <si>
    <t>Estimare semnare contract finantare</t>
  </si>
  <si>
    <t>FLUX DE NUMERAR NET DIN ACTIVITATEA DE OPERARE</t>
  </si>
  <si>
    <t>CALCUL PROFITULUI DIN OPERARE</t>
  </si>
  <si>
    <t>VERIFICAREA SUSRENABILITATII</t>
  </si>
  <si>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</si>
  <si>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</si>
  <si>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</si>
  <si>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</si>
  <si>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</si>
  <si>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</si>
  <si>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</si>
  <si>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</si>
  <si>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</si>
  <si>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</si>
  <si>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</si>
  <si>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</si>
  <si>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</si>
  <si>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</si>
  <si>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</si>
  <si>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</si>
  <si>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</si>
  <si>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</si>
  <si>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</si>
  <si>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</si>
  <si>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</si>
  <si>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</si>
  <si>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</si>
  <si>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</si>
  <si>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</si>
  <si>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</si>
  <si>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</si>
  <si>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</si>
  <si>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</si>
  <si>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</si>
  <si>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</si>
  <si>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</si>
  <si>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</si>
  <si>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</si>
  <si>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</si>
  <si>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</si>
  <si>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</si>
  <si>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</si>
  <si>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5.6 Cheltuieli conexe investitiei de baza</t>
  </si>
  <si>
    <t>CHELTUIELI SUB FORMA DE RATE FORFETARE</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</si>
  <si>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</si>
  <si>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</si>
  <si>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</si>
  <si>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</si>
  <si>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</si>
  <si>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</si>
  <si>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</si>
  <si>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</si>
  <si>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</si>
  <si>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</si>
  <si>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</si>
  <si>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</si>
  <si>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</si>
  <si>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</si>
  <si>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</si>
  <si>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</si>
  <si>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</si>
  <si>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</si>
  <si>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</si>
  <si>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</si>
  <si>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</si>
  <si>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</si>
  <si>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</si>
  <si>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active necorporale</t>
  </si>
  <si>
    <t>CHELTUIELI CU DEPLASAREA</t>
  </si>
  <si>
    <t>Cheltuieli cu deplasarea</t>
  </si>
  <si>
    <t>Cheltuieli cu salarii pentru punerea in piata a produsului/serviciului</t>
  </si>
  <si>
    <t xml:space="preserve">Cheltuieli salariale cu echipa de management proiect - pentru personalul angajat al solicitantului </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</si>
  <si>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</si>
  <si>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</si>
  <si>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Onorarii/Venituri asimilate salariilor pentru experții proprii/cooptați</t>
  </si>
  <si>
    <t>Cheltuieli sub forma de bareme standard pentru costuri unitare</t>
  </si>
  <si>
    <t>CHELTUIELI SUB FORMA DE SUME FORFETARE</t>
  </si>
  <si>
    <t>Cheltuieli sub forma de sume forfetare</t>
  </si>
  <si>
    <t>1.1. Obtinerea terenului</t>
  </si>
  <si>
    <t>Cheltuieli cu achiziţia imobilelor deja construite</t>
  </si>
  <si>
    <t>Cheltuieli cu achiziționarea de instalații/ echipamente specifice în scopul obținerii unei economii de energie, precum și sisteme care utilizează surse regenerabile/ alternative de energie</t>
  </si>
  <si>
    <t>Cheltuieli cu amortizarea pentru cercetare industriala</t>
  </si>
  <si>
    <t>Cheltuieli cu amortizarea pentru dezvoltare experimentală</t>
  </si>
  <si>
    <t>Cheltuieli cu serviciile de modernizare a tramvaielor, troleibuze și autobuze electrice</t>
  </si>
  <si>
    <t>Cheltuieli pentru achiziţia si montajul de statii si puncte de incarcare electrica</t>
  </si>
  <si>
    <t>Mijloace de transport</t>
  </si>
  <si>
    <t>3.6. Organizarea procedurilor de achiziţie</t>
  </si>
  <si>
    <t>3.7.1 Managementul de proiect pentru obiectivul de investiţii</t>
  </si>
  <si>
    <t>3.7.2. Auditul financiar</t>
  </si>
  <si>
    <t>Cheltuieli cu servicii de consultanta in domeniul digitalizarii/TIC</t>
  </si>
  <si>
    <t>Cheltuieli pentru consultan?ă ?i expertiză pentru elaborare SDT</t>
  </si>
  <si>
    <t>Cheltuieli pentru pregătirea personalului de exploatare</t>
  </si>
  <si>
    <t>Cheltuieli pentru realizarea planurilor de interpretare, valorificarea obiectivelor de patrimoniu</t>
  </si>
  <si>
    <t>CATEGORIE</t>
  </si>
  <si>
    <t>SUBCATEGORIE</t>
  </si>
  <si>
    <r>
      <t xml:space="preserve">Din care: </t>
    </r>
    <r>
      <rPr>
        <sz val="9"/>
        <rFont val="Calibri"/>
        <family val="2"/>
        <scheme val="minor"/>
      </rPr>
      <t>Cheltuieli cu achiziționarea de instalații/ echipamente specifice în scopul obținerii unei economii de energie, precum și sisteme care utilizează surse regenerabile/ alternative de energie</t>
    </r>
  </si>
  <si>
    <t>Foaia de lucru  Export Smis</t>
  </si>
  <si>
    <t>din costurile directe pentru decontarea costurilor indirecte</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</si>
  <si>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</si>
  <si>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 se completează automat</t>
  </si>
  <si>
    <t>Obiectiv de politică: OP 4 	O Europă mai socială și mai incluzivă, prin implementarea Pilonului European al Drepturilor Sociale</t>
  </si>
  <si>
    <t>OS 4.2 	Îmbunătățirea accesului la servicii favorabile incluziunii și de calitate în educație, formare și învățare pe tot parcursul vieții prin dezvoltarea infrastructurii accesibile, inclusiv prin promovarea rezilienței pentru educația și formarea la distanță și online</t>
  </si>
  <si>
    <t xml:space="preserve">din valoarea eligibilă a proiectului dacă vin în sprijinul atingerii obiectivului specific al priorității și se înscriu în obiectivele și scopul acțiunii </t>
  </si>
  <si>
    <t xml:space="preserve">Costul cu cooperarea teritorială </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</si>
  <si>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</si>
  <si>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</si>
  <si>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</si>
  <si>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</si>
  <si>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</si>
  <si>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</si>
  <si>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</si>
  <si>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</si>
  <si>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</si>
  <si>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</si>
  <si>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</si>
  <si>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</si>
  <si>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       Măsurile de tip FSE+</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</si>
  <si>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</si>
  <si>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</si>
  <si>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</si>
  <si>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</si>
  <si>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</si>
  <si>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xml:space="preserve">ü  3.6 Organizarea procedurilor de achiziție, </t>
  </si>
  <si>
    <t>ü  3.7 Consultanță: 3.7.1 Managementul de proiect pentru obiectivul de investiții, 3.7.2 Auditul financiar</t>
  </si>
  <si>
    <t>·       Comunicare și vizibilitate conform Devizului General:</t>
  </si>
  <si>
    <t xml:space="preserve">o   capitolul 5 - Alte cheltuieli, subcapitolul 5.4  Cheltuieli pentru informare și publicitate </t>
  </si>
  <si>
    <t>·       Consultanță pentru elaborarea cererii de finanțare</t>
  </si>
  <si>
    <t>·       Cheltuieli de cooperare</t>
  </si>
  <si>
    <t>Costul cu îndeplinirea cerințelor privind vizibilitatea proiectelor (informare si publicitate);</t>
  </si>
  <si>
    <t>Costul cu auditul financiar extern</t>
  </si>
  <si>
    <t xml:space="preserve">Cheltuielile de tip FSE+  în limita a maxim </t>
  </si>
  <si>
    <t xml:space="preserve">(cu exceptia subapitolului 3.4  - Consultanță din ghidul solicitantului) sunt eligibile cumulat, în limita a 10% din valoarea cheltuielilor eligibile finanțate în cadrul capitolul 4 „Cheltuieli pentru investiția de bază” din Ghidul Solicitantului, cap. 5.3.2.	Categorii și plafoane de cheltuieli eligibile </t>
  </si>
  <si>
    <t xml:space="preserve">din valoarea cheltuielilor eligibile cuprinse la capitolele/subcapitolelele 1.1, 1.2, 1.3, 2 și 4 din Ghidul Solicitantului, cap. 5.3.2. Categorii și plafoane de cheltuieli eligibile </t>
  </si>
  <si>
    <r>
      <t xml:space="preserve">Cheltuielile diverse şi neprevăzute </t>
    </r>
    <r>
      <rPr>
        <sz val="7"/>
        <color rgb="FFFF0000"/>
        <rFont val="Calibri"/>
        <family val="2"/>
        <scheme val="minor"/>
      </rPr>
      <t>în limita a 10% din valoarea cheltuielilor eligibile cuprinse la capitolele/subcapitolelele 1.1, 1.2, 1.3, 2 și 4 din ghidul solicitantului, cap. 5.3.2.Categorii și plafoane de cheltuieli eligibile</t>
    </r>
  </si>
  <si>
    <r>
      <t>Cheltuieli pentru proiectare și asistență tehnică</t>
    </r>
    <r>
      <rPr>
        <b/>
        <sz val="9"/>
        <color rgb="FFFF0000"/>
        <rFont val="Calibri"/>
        <family val="2"/>
        <scheme val="minor"/>
      </rPr>
      <t xml:space="preserve"> (cu exceptia subapitolului 3.4  - Consultanță din ghidul solicitantului) sunt eligibile cumulat, în limita a 10% din valoarea cheltuielilor eligibile finanțate în cadrul capitolul 4 „Cheltuieli pentru investiția de bază” conform   cap. 5.3.2.Categorii și plafoane de cheltuieli eligibile din ghidul solicitantului</t>
    </r>
  </si>
  <si>
    <t xml:space="preserve">Cheltuiel specifice prioritatii </t>
  </si>
  <si>
    <t xml:space="preserve">Cheltuieli cu cooperarea teritorială </t>
  </si>
  <si>
    <r>
      <t>Cheltuieli de tip FSE+</t>
    </r>
    <r>
      <rPr>
        <sz val="7"/>
        <color rgb="FFFF0000"/>
        <rFont val="Calibri"/>
        <family val="2"/>
        <scheme val="minor"/>
      </rPr>
      <t xml:space="preserve"> (în limita a maxim 3% din valoarea eligibilă a proiectului)</t>
    </r>
  </si>
  <si>
    <t>Instituții de învățământ superior de stat acreditate</t>
  </si>
  <si>
    <r>
      <rPr>
        <b/>
        <sz val="9"/>
        <color rgb="FFFF0000"/>
        <rFont val="Calibri"/>
        <family val="2"/>
        <scheme val="minor"/>
      </rPr>
      <t>Din care</t>
    </r>
    <r>
      <rPr>
        <sz val="9"/>
        <rFont val="Calibri"/>
        <family val="2"/>
        <scheme val="minor"/>
      </rPr>
      <t xml:space="preserve">: Utilaje, echipamente tehnologice şi   funcţionale care nu necesită montaj şi echipamente de transport    aferente cheltuielilor de renovare de amploare moderată  </t>
    </r>
  </si>
  <si>
    <r>
      <rPr>
        <b/>
        <sz val="9"/>
        <color rgb="FFFF0000"/>
        <rFont val="Calibri"/>
        <family val="2"/>
        <scheme val="minor"/>
      </rPr>
      <t>Din care</t>
    </r>
    <r>
      <rPr>
        <sz val="9"/>
        <rFont val="Calibri"/>
        <family val="2"/>
        <scheme val="minor"/>
      </rPr>
      <t xml:space="preserve">: Dotari aferente cheltuielilor de renovare de amploare moderată </t>
    </r>
  </si>
  <si>
    <r>
      <rPr>
        <b/>
        <sz val="9"/>
        <color rgb="FFFF0000"/>
        <rFont val="Calibri"/>
        <family val="2"/>
        <scheme val="minor"/>
      </rPr>
      <t>Din care</t>
    </r>
    <r>
      <rPr>
        <sz val="9"/>
        <rFont val="Calibri"/>
        <family val="2"/>
        <scheme val="minor"/>
      </rPr>
      <t xml:space="preserve">: Active necorporale  aferente cheltuielilor de renovare de amploare moderată </t>
    </r>
  </si>
  <si>
    <t xml:space="preserve">Cheltuieli privind renovare de amploare moderată in limita maxima de </t>
  </si>
  <si>
    <t>din valoarea eligibilă a proiectului</t>
  </si>
  <si>
    <r>
      <rPr>
        <b/>
        <sz val="9"/>
        <color rgb="FFFF0000"/>
        <rFont val="Calibri"/>
        <family val="2"/>
        <scheme val="minor"/>
      </rPr>
      <t>Din care</t>
    </r>
    <r>
      <rPr>
        <sz val="9"/>
        <rFont val="Calibri"/>
        <family val="2"/>
        <scheme val="minor"/>
      </rPr>
      <t xml:space="preserve">: Montaj utilaje, echipamente tehnologice şi funcţionale  aferent cheltuielilor de renovare de amploare moderată </t>
    </r>
  </si>
  <si>
    <t>Rata de actualizare financiară*</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</si>
  <si>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</si>
  <si>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TVA (eligibilă+neeligibilă)</t>
  </si>
  <si>
    <t>Cheltuieli salariale pentru dezvoltare experimentală, aferente personalul implicat in implementarea proiectului (în derularea activităților, altele decât management de proiect)_x000D_</t>
  </si>
  <si>
    <t>Cheltuieli sub forma de bareme standard pentru costuri unitare_x000D_</t>
  </si>
  <si>
    <t>Cheltuili sub forma de rata forfetara_x000D_</t>
  </si>
  <si>
    <t>1.2 Amenajarea terenului_x000D_</t>
  </si>
  <si>
    <t>1.3 Amenajări pentru protecţia mediului şi aducerea terenului la starea iniţială_x000D_</t>
  </si>
  <si>
    <t>3.1.1 Studii de teren_x000D_</t>
  </si>
  <si>
    <t>3.3 Expertizare tehnică_x000D_</t>
  </si>
  <si>
    <t>3.5.3. Studiu de fezabilitate/documentaţie de avizare a lucrărilor de intervenţii şi deviz general_x000D_</t>
  </si>
  <si>
    <t>3.5.5. Verificarea tehnică de calitate a proiectului tehnic şi a detaliilor de execuţie_x000D_</t>
  </si>
  <si>
    <t>Prioritate: Prioritatea 6 	O regiune educată</t>
  </si>
  <si>
    <t xml:space="preserve"> Acțiunea 6.3  Creșterea relevanței învățământului terțiar universitar </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</si>
  <si>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</si>
  <si>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</si>
  <si>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</si>
  <si>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</si>
  <si>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</si>
  <si>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</si>
  <si>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</si>
  <si>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</si>
  <si>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</si>
  <si>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</si>
  <si>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</si>
  <si>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</si>
  <si>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</si>
  <si>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</si>
  <si>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</si>
  <si>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CAP.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</si>
  <si>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</si>
  <si>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</si>
  <si>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</si>
  <si>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</si>
  <si>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</si>
  <si>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</si>
  <si>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</si>
  <si>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</si>
  <si>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</si>
  <si>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</si>
  <si>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</si>
  <si>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</si>
  <si>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 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</si>
  <si>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</si>
  <si>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</si>
  <si>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</si>
  <si>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</si>
  <si>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</si>
  <si>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</si>
  <si>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</si>
  <si>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Cheltuieli indirecte conform art. 54 lit.a RDC 1060/2021</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</si>
  <si>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</si>
  <si>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</si>
  <si>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</si>
  <si>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</si>
  <si>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</si>
  <si>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</si>
  <si>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</si>
  <si>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 xml:space="preserve">CAP. 4. Cheltuieli pentru investiția de bază     </t>
  </si>
  <si>
    <t>CAP.4 - 4.1 Construcții și instalații</t>
  </si>
  <si>
    <t>4.1.1 Construcții și instalații - reabilitare termică</t>
  </si>
  <si>
    <t xml:space="preserve">4.1.2 Construcții și instalații - consolidare </t>
  </si>
  <si>
    <t>CAP.4 - 4.5 Dotări</t>
  </si>
  <si>
    <t>CAP. 4 - 4.6. Active necorporale</t>
  </si>
  <si>
    <t>CAP. 5. Alte cheltuieli</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</si>
  <si>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</si>
  <si>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</si>
  <si>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</si>
  <si>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</si>
  <si>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</si>
  <si>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</si>
  <si>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</si>
  <si>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</si>
  <si>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</si>
  <si>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</si>
  <si>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</si>
  <si>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</si>
  <si>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</si>
  <si>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</si>
  <si>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</si>
  <si>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</si>
  <si>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</si>
  <si>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</si>
  <si>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</si>
  <si>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r>
      <t>Obtinerea terenului</t>
    </r>
    <r>
      <rPr>
        <sz val="9"/>
        <color rgb="FFFF0000"/>
        <rFont val="Calibri"/>
        <family val="2"/>
        <scheme val="minor"/>
      </rPr>
      <t xml:space="preserve"> </t>
    </r>
  </si>
  <si>
    <t>Coloanele J si K  contin informatii cu privire la corelarea cheltuielilor in sectiune Buget-Activitati si cheltuieli din cererea de finantare.</t>
  </si>
  <si>
    <t>Foaia de lucru Buget Categorii Cheltuieli</t>
  </si>
  <si>
    <t>Foaia de lucru  Funding Gap</t>
  </si>
  <si>
    <t xml:space="preserve">Foaia de lucru  Buget Sintetic-  Foaia de lucru se completeaza automat. </t>
  </si>
  <si>
    <t>o   capitolul 1 - Cheltuieli pentru obținerea şi amenajarea terenului, subcapitolele 1.2, 1.3, 1.4.;</t>
  </si>
  <si>
    <t>o  capitolul 6  Cheltuieli pentru probe tehnologice şi teste</t>
  </si>
  <si>
    <t>Renovare de amploare moderată</t>
  </si>
  <si>
    <t>CATEGORIE_NUME</t>
  </si>
  <si>
    <t>SUBCATEGORIE_NUME</t>
  </si>
  <si>
    <t>Alte cheltuieli_x000D_</t>
  </si>
  <si>
    <t>Materiale de informare si promovare</t>
  </si>
  <si>
    <t>Cheltuieli pentru achiziția de active necorporale din surse externe în condiții de concurență deplină pentru activități de inovare</t>
  </si>
  <si>
    <t>Cheltuieli pentru achiziţia de active necorporale pentru cercetare industrială</t>
  </si>
  <si>
    <t>Cheltuieli pentru achiziţia de active necorporale  pentru dezvoltare experimentală</t>
  </si>
  <si>
    <t>Cheltuieli cu deplasarea_x000D_</t>
  </si>
  <si>
    <t>CHELTUIELI CU SUBVENTII/BURSE/PREMII/VOUCHERE/STIMULENTE</t>
  </si>
  <si>
    <t>Cheltuieli cu subventii/burse/premii/vouchere/stimulente_x000D_</t>
  </si>
  <si>
    <t>CHELTUIELI GENERALE DE ADMINISTRATIE</t>
  </si>
  <si>
    <t>Cheltuieli generale de administratie</t>
  </si>
  <si>
    <t>CHELTUIELI PENTRU INSTRUMENTE FINANCIARE</t>
  </si>
  <si>
    <t>Cheltuieli pentru instrumente financiare_x000D_</t>
  </si>
  <si>
    <t>Cheltuieli salariale pentru cercetare industrială, aferente personalul implicat in implementarea proiectului (în derularea activităților, altele decât management de proiect)_x000D_</t>
  </si>
  <si>
    <t>Cheltuieli salariale cu echipa de management proiect - pentru personalul angajat al solicitantului _x000D_</t>
  </si>
  <si>
    <t>Cheltuieli cu salarii pentru punerea in piata a produsului/serviciului_x000D_</t>
  </si>
  <si>
    <t>Onorarii/Venituri asimilate salariilor pentru experții proprii/cooptați_x000D_</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</si>
  <si>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</si>
  <si>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</si>
  <si>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</si>
  <si>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</si>
  <si>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</si>
  <si>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indirecte conform art. 54 lit.b RDC 1060/2021</t>
  </si>
  <si>
    <t>Cheltuieli sub forma de sume forfetare_x000D_</t>
  </si>
  <si>
    <t>4.4 Utilaje, echipamente tehnologice şi funcţionale care nu necesită montaj şi echipamente de transport_x000D_</t>
  </si>
  <si>
    <t>4.5 Dotări_x000D_</t>
  </si>
  <si>
    <t>Cheltuieli pentru achiziţia de active fixe corporale (altele decât terenuri și imobile), pentru cercetare industriala</t>
  </si>
  <si>
    <t>Mijloace de transport_x000D_</t>
  </si>
  <si>
    <t>1.1. Obtinerea terenului_x000D_</t>
  </si>
  <si>
    <t>Cheltuieli cu achiziţia imobilelor deja construite_x000D_</t>
  </si>
  <si>
    <t>Cheltuieli cu achiziționarea de instalații/ echipamente specifice în scopul obținerii unei economii de energie, precum și sisteme care utilizează surse regenerabile/ alternative de energie_x000D_</t>
  </si>
  <si>
    <t>Cheltuieli cu amortizarea pentru cercetare industriala_x000D_</t>
  </si>
  <si>
    <t>Cheltuieli cu amortizarea pentru dezvoltare experimentală_x000D_</t>
  </si>
  <si>
    <t>Cheltuieli cu serviciile de modernizare a tramvaielor, troleibuze și autobuze  electrice_x000D_</t>
  </si>
  <si>
    <t>Cheltuieli pentru achiziţia si montajul de statii si puncte de incarcare electrica_x000D_</t>
  </si>
  <si>
    <t>Cheltuielicu amortizarea</t>
  </si>
  <si>
    <t>Cheltuieli cu achizitia de active fixe corporale (altele decat terenuri si imobile), obiecte de inventar, materiale consumabile</t>
  </si>
  <si>
    <t>Cheltuieli conexe investiției de bază</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</si>
  <si>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</si>
  <si>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</si>
  <si>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</si>
  <si>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</si>
  <si>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</si>
  <si>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</si>
  <si>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</si>
  <si>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FINANTARE NELEGATA DE COSTURI</t>
  </si>
  <si>
    <t>Fiinantare nelegata de costuri_x000D_</t>
  </si>
  <si>
    <t>LEASING</t>
  </si>
  <si>
    <t>Cheltuieli de leasing cu achizitie</t>
  </si>
  <si>
    <t>Cheltuieli de leasing fara achizitie</t>
  </si>
  <si>
    <t>1.4 Cheltuieli pentru relocarea/protecţia utilităţilor_x000D_</t>
  </si>
  <si>
    <t>2 - Cheltuieli pentru asigurarea utilităţilor necesare obiectivului de investiţii_x000D_</t>
  </si>
  <si>
    <t>4.1 Construcţii şi instalaţii_x000D_</t>
  </si>
  <si>
    <t>4.2 Montaj utilaje, echipamente tehnologice şi funcţionale_x000D_</t>
  </si>
  <si>
    <t>4.3 Utilaje, echipamente tehnologice şi funcţionale care necesită montaj_x000D_</t>
  </si>
  <si>
    <t>5.1.1 Lucrări de construcţii şi instalaţii aferente organizării de şantier_x000D_</t>
  </si>
  <si>
    <t>5.1.2 Cheltuieli conexe organizării şantierului_x000D_</t>
  </si>
  <si>
    <t>5.3 Cheltuieli diverse şi neprevăzute_x000D_</t>
  </si>
  <si>
    <t>Cheltuieli conexe investitiei de baza</t>
  </si>
  <si>
    <t>6.1 Pregatirea personalului de exploatare_x000D_</t>
  </si>
  <si>
    <t>6.2 Probe tehnologice si teste_x000D_</t>
  </si>
  <si>
    <t>4.1.2 Construcții și instalații – consolidare</t>
  </si>
  <si>
    <t>Cheltuieli pentru amplasarea de statii si puncte de incarcare electrica</t>
  </si>
  <si>
    <t>Cheltuieli pentru infrastructura rutieră, poduri, pasaje destinate prioritar transportului public urban de călători</t>
  </si>
  <si>
    <t>3.1.2 Raport privind impactul asupra mediului_x000D_</t>
  </si>
  <si>
    <t>3.1.3. Alte studii specifice</t>
  </si>
  <si>
    <t>3.2 Documentaţii-suport şi cheltuieli pentru obţinerea de avize, acorduri şi autorizații_x000D_</t>
  </si>
  <si>
    <t>3.4 Certificarea performanţei energetice şi auditul energetic al clădirilor_x000D_</t>
  </si>
  <si>
    <t>3.5.1 Tema proiectare_x000D_</t>
  </si>
  <si>
    <t>3.5.2 Studiu de prefezabilitate_x000D_</t>
  </si>
  <si>
    <t>3.5.4. Documentaţiile tehnice necesare în vederea obţinerii avizelor/acordurilor/autorizaţiilor_x000D_</t>
  </si>
  <si>
    <t>3.5.6. Proiect tehnic şi detalii de execuţie_x000D_</t>
  </si>
  <si>
    <t>3.7.1  Managementul de proiect pentru obiectivul de investiţii_x000D_</t>
  </si>
  <si>
    <t>3.7.2. Auditul financiar_x000D_</t>
  </si>
  <si>
    <t>3.8.1. Asistenţă tehnică din partea proiectantului_x000D_</t>
  </si>
  <si>
    <t>3.8.2. Dirigenţie de şantier/supervizare_x000D_</t>
  </si>
  <si>
    <t>Măsuri de tip FSE+</t>
  </si>
  <si>
    <t>Masuri de tip FSE+ care se adresează desegregarii ?i incluziunii sociale</t>
  </si>
  <si>
    <t>Cheltuieli cu servicii</t>
  </si>
  <si>
    <t>Cheltuieli cu inchirierea, altele decat cele prevazute in cheltuieli generale de administratie</t>
  </si>
  <si>
    <t>Cheltuieli cu activitati de cooperare</t>
  </si>
  <si>
    <t>Cheltuieli de informare, consultare, constientizare</t>
  </si>
  <si>
    <t>Cheltuieli pentru consultanta</t>
  </si>
  <si>
    <t>5.4 Cheltuieli pentru informare şi publicitate</t>
  </si>
  <si>
    <t>3.6. Organizarea procedurilor de achiziţie_x000D_</t>
  </si>
  <si>
    <t>Cheltuieli efectuate în cadrul activităților de marketing și branding_x000D_</t>
  </si>
  <si>
    <t>Cheltuieli pentru consultanță și expertiză pentru elaborare P.M.U.D_x000D_</t>
  </si>
  <si>
    <t>Cheltuieli cu digitizarea obiectivelor</t>
  </si>
  <si>
    <t>Cheltuieli cu servicii tehnologice specifice _x000D_</t>
  </si>
  <si>
    <t>Cheltuieli cu servicii pentru derularea activităților proiectului_x000D_</t>
  </si>
  <si>
    <t>Cheltuieli de promovare a rezultatelor proiectului de cercetare industrial/dezvoltare experimentală pe scară largă _x000D_</t>
  </si>
  <si>
    <t>cheltuieli cu servicii IT, de dezvoltare/ actualizare aplicații, configurare baze de date, migrare structuri de date etc_x000D_</t>
  </si>
  <si>
    <t>cheltuieli pentru servicii de sprijinire a inovării_x000D_</t>
  </si>
  <si>
    <t>cheltuieli privind certificarea națională/ internațională a produselor, serviciilor sau diferitelor procese specific_x000D_</t>
  </si>
  <si>
    <t>Cheltuieli privind implementarea si certificarea sistemelor de management a calitatii ISO_x000D_</t>
  </si>
  <si>
    <t>Cheltuieli cu servicii pentru internaționalizare_x000D_</t>
  </si>
  <si>
    <t>Cheltuieli cu servicii pentru organizarea de evenimente și cursuri de formare_x000D_</t>
  </si>
  <si>
    <t>cheltuieli cu servicii de asistenta si consultanta pentru realizarea modelului conceptual inovativ_x000D_</t>
  </si>
  <si>
    <t>cheltuieli aferente cercetării contractuale pentru activități de cercetare industrial_x000D_</t>
  </si>
  <si>
    <t>cheltuieli aferente cercetării contractuale pentru activități de dezvoltare experimentală._x000D_</t>
  </si>
  <si>
    <t>Cheltuieli pentru obtinerea, validarea si protejarea brevetelor si a altor active necorporale _x000D_</t>
  </si>
  <si>
    <t>Cheltuieli pentru realizarea studiului de fezabilitate pregatitor pentru cercetare industriala_x000D_</t>
  </si>
  <si>
    <t>Cheltuieli pentru realizarea studiului de fezabilitate pregătitor pentru dezvoltare experimentală_x000D_</t>
  </si>
  <si>
    <t>Cheltuieli de promovare si informare, consultare, constientizare a grupului țintă</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</si>
  <si>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</si>
  <si>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</si>
  <si>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</si>
  <si>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</si>
  <si>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</si>
  <si>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</si>
  <si>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</si>
  <si>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</si>
  <si>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</si>
  <si>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</si>
  <si>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 xml:space="preserve">Cheltuieli cu servicii pentru derularea activităților proiectului </t>
  </si>
  <si>
    <t>Cheltuieli pentru cercetarea fundamentală</t>
  </si>
  <si>
    <t>Alte cheltuieli cu servicii</t>
  </si>
  <si>
    <t>Cheltuieli cu taxe, abonamente, cotizatii, acorduri, autorizatii necesare pentru implementarea proiectului (altele decât cele din Devizul General)</t>
  </si>
  <si>
    <t>5.2.1. Comisioanele şi dobânzile aferente creditului băncii finanţatoare_x000D_</t>
  </si>
  <si>
    <t>5.2.2 Cota aferentă ISC pentru controlul calităţii lucrărilor de construcţii_x000D_</t>
  </si>
  <si>
    <t>5.2.3. Cota aferentă ISC pentru controlul statului în amenajarea teritoriului, urbanism şi pentru autorizarea lucrărilor de construcţii_x000D_</t>
  </si>
  <si>
    <t>5.2.4. Cota aferentă Casei Sociale a Constructorilor - CSC_x000D_</t>
  </si>
  <si>
    <t>Alte taxe</t>
  </si>
  <si>
    <t xml:space="preserve">Construcţii şi instalaţii (inclusiv constructii si insalatii aferente aferente cheltuielilor de renovare de amploare moderată </t>
  </si>
  <si>
    <r>
      <rPr>
        <b/>
        <sz val="9"/>
        <color rgb="FFFF0000"/>
        <rFont val="Calibri"/>
        <family val="2"/>
        <scheme val="minor"/>
      </rPr>
      <t>Din care</t>
    </r>
    <r>
      <rPr>
        <sz val="9"/>
        <color rgb="FFFF0000"/>
        <rFont val="Calibri"/>
        <family val="2"/>
        <scheme val="minor"/>
      </rPr>
      <t>:</t>
    </r>
    <r>
      <rPr>
        <sz val="9"/>
        <rFont val="Calibri"/>
        <family val="2"/>
        <scheme val="minor"/>
      </rPr>
      <t xml:space="preserve"> Construcţii, instalaţii aferente cheltuielilor de renovare de amploare moderată </t>
    </r>
  </si>
  <si>
    <t>Utilaje, echipamente tehnologice şi       funcţionale care necesită montaj (inclusiv Utilaje, echipamente tehnologice şi       funcţionale aferente cheltuielilor de renovare de amploare moderată )</t>
  </si>
  <si>
    <r>
      <rPr>
        <b/>
        <sz val="9"/>
        <color rgb="FFFF0000"/>
        <rFont val="Calibri"/>
        <family val="2"/>
        <scheme val="minor"/>
      </rPr>
      <t>Din care</t>
    </r>
    <r>
      <rPr>
        <sz val="9"/>
        <rFont val="Calibri"/>
        <family val="2"/>
        <scheme val="minor"/>
      </rPr>
      <t xml:space="preserve">: Utilaje, echipamente tehnologice şi       funcţionale care necesită montaj   aferente  cheltuielilor de renovare de amploare moderată </t>
    </r>
  </si>
  <si>
    <t xml:space="preserve">Utilaje, echipamente tehnologice şi   funcţionale care nu necesită montaj şi echipamente de transport (inclusiv utilaje aferente cheltuielilor de renovare de amploare moderată )         </t>
  </si>
  <si>
    <t xml:space="preserve">Dotări (inclusiv dotari aferente cheltuielilor de renovare de amploare moderată </t>
  </si>
  <si>
    <t>Active necorporale (inclusiv active necorporale aferente cheltuielilor de renovare de amploare moderată )</t>
  </si>
  <si>
    <t xml:space="preserve">Montaj utilaje, echipamente tehnologice şi funcţionale (inclusiv  montaj aferent cheltuielilor de renovare de amploare moderată </t>
  </si>
  <si>
    <t xml:space="preserve">o  capitolul 7  Cheltuieli aferente marjei de buget şi pentru constituirea rezervei de implementare pentru ajustarea de preţ </t>
  </si>
  <si>
    <t>LUCRĂRI</t>
  </si>
  <si>
    <t>CAP. 2 - Cheltuieli pentru asigurarea utilităţilor necesare obiectivului</t>
  </si>
  <si>
    <t>3.4 Certificarea performanţei energetice şi auditul energetic al clădirilor, auditul de siguranță rutieră</t>
  </si>
  <si>
    <t xml:space="preserve">CAP. 3 - 3.4 Certificarea performanţei energetice şi auditul energetic al clădirilor, auditul de siguranţă rutieră </t>
  </si>
  <si>
    <t xml:space="preserve">3.8.3 Coordonator în materie de securitate şi sănătate </t>
  </si>
  <si>
    <t xml:space="preserve">CAP. 3 - 3.8.3 Coordonator în materie de securitate şi sănătate - conform  Hotărârii Guvernului nr. 300/2006, cu modificările şi completările  ulterioare    </t>
  </si>
  <si>
    <t>CAP. 4 - 4.2 Montaj utilaje, echipamente tehnologice şi funcţionale</t>
  </si>
  <si>
    <t>CAP. 4 - 4.3 Utilaje, echipamente tehnologice şi funcţionale care necesită montaj</t>
  </si>
  <si>
    <t>ECHIPAMENTE/ DOTARI/ACTIVE CORPORALE</t>
  </si>
  <si>
    <t>CAP. 4 - 4.4 Utilaje, echipamente tehnologice şi funcţionale care nu necesită montaj şi echipamente de transport</t>
  </si>
  <si>
    <t>CAP. 5 - 5.1.1 Lucrări de construcţii şi instalaţii aferente organizării de şantier</t>
  </si>
  <si>
    <t>MARJĂ BUGET</t>
  </si>
  <si>
    <t xml:space="preserve">7.1 Cheltuieli aferente marjei de buget </t>
  </si>
  <si>
    <t xml:space="preserve">Cap. 7. Cheltuieli aferente marjei de buget şi pentru constituirea rezervei de implementare pentru ajustarea de preţ </t>
  </si>
  <si>
    <t xml:space="preserve">Cap. 7 - 7.1 Cheltuieli aferente marjei de buget 25% din (1.2 + 1.3 + 1.4 + 2 + 3.1 +  3.2 + 3.3 + 3.5 + 3.7 + 3.8 + 4 + 5.1.1)  </t>
  </si>
  <si>
    <t>REZERVĂ IMPLEMENTARE</t>
  </si>
  <si>
    <t>7.2 Cheltuieli pentru constituirea rezervei de implementare pentru ajustarea de preţ</t>
  </si>
  <si>
    <t>Cap. 7 - 7.2 Cheltuieli pentru constituirea rezervei de implementare pentru ajustarea de preţ</t>
  </si>
  <si>
    <t>Cheltuieli pentru asigurarea utilităților necesare obiectivului de investiții</t>
  </si>
  <si>
    <t>Cheltuieli pentru asigurarea utilităţilor necesare obiectivului</t>
  </si>
  <si>
    <t xml:space="preserve">Certificarea performanţei energetice şi auditul energetic al clădirilor, auditul de siguranţă rutieră </t>
  </si>
  <si>
    <t xml:space="preserve">Coordonator în materie de securitate şi sănătate - conform  Hotărârii Guvernului nr. 300/2006, cu modificările şi completările  ulterioare    </t>
  </si>
  <si>
    <t>3.8.3.</t>
  </si>
  <si>
    <t xml:space="preserve">Cheltuieli aferente marjei de buget şi pentru constituirea rezervei de implementare pentru ajustarea de preţ </t>
  </si>
  <si>
    <t xml:space="preserve">7.2. </t>
  </si>
  <si>
    <r>
      <t xml:space="preserve">Cheltuieli aferente marjei de buget </t>
    </r>
    <r>
      <rPr>
        <sz val="7"/>
        <color rgb="FFFF0000"/>
        <rFont val="Calibri"/>
        <family val="2"/>
        <scheme val="minor"/>
      </rPr>
      <t xml:space="preserve">in limita a 15% din valoarea cumulată a cheltuielilor prevăzute la cap./subcap.  1.2 + 1.3 + 1.4 + 2 + 3.1 +  3.2 + 3.3 + 3.5 + 3.7 + 3.8 + 4 +5.1.1)  </t>
    </r>
  </si>
  <si>
    <r>
      <t>Cheltuieli pentru constituirea rezervei de implementare pentru ajustarea de preţ</t>
    </r>
    <r>
      <rPr>
        <sz val="7"/>
        <rFont val="Calibri"/>
        <family val="2"/>
        <scheme val="minor"/>
      </rPr>
      <t xml:space="preserve"> </t>
    </r>
    <r>
      <rPr>
        <sz val="7"/>
        <color rgb="FFFF0000"/>
        <rFont val="Calibri"/>
        <family val="2"/>
        <scheme val="minor"/>
      </rPr>
      <t xml:space="preserve">in limita a 5% din valoarea cumulată a cheltuielilor prevăzute la cap./subcap.  1.2 + 1.3 + 1.4 + 2 + 3.1 +  3.2 + 3.3 + 3.5 + 3.7 + 3.8 + 4 +5.1.1)  </t>
    </r>
  </si>
  <si>
    <t>CAP. 8</t>
  </si>
  <si>
    <t>8.1.</t>
  </si>
  <si>
    <t>8.2.</t>
  </si>
  <si>
    <t>TOTAL CAPITOL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</si>
</sst>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164" formatCode="#,##0.0000"/>
    <numFmt numFmtId="165" formatCode="#,##0.000"/>
    <numFmt numFmtId="166" formatCode="#,##0.000000"/>
    <numFmt numFmtId="167" formatCode="#,##0.00000"/>
  </numFmts>
  <fonts count="59"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sz val="9"/>
      <color theme="3"/>
      <name val="Calibri"/>
      <family val="2"/>
      <scheme val="minor"/>
    </font>
    <font>
      <b/>
      <sz val="9"/>
      <color rgb="FFC00000"/>
      <name val="Calibri"/>
      <family val="2"/>
      <scheme val="minor"/>
    </font>
    <font>
      <sz val="6"/>
      <color rgb="FFFF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sz val="9.5"/>
      <color theme="1"/>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b/>
      <sz val="6"/>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name val="Calibri"/>
      <family val="2"/>
    </font>
    <font>
      <b/>
      <i/>
      <sz val="9"/>
      <color theme="0"/>
      <name val="Calibri"/>
      <family val="2"/>
      <scheme val="minor"/>
    </font>
    <font>
      <sz val="7"/>
      <color theme="0"/>
      <name val="Calibri"/>
      <family val="2"/>
      <scheme val="minor"/>
    </font>
    <font>
      <sz val="6"/>
      <color theme="0"/>
      <name val="Calibri"/>
      <family val="2"/>
      <scheme val="minor"/>
    </font>
    <font>
      <b/>
      <sz val="11"/>
      <color indexed="8"/>
      <name val="Calibri"/>
      <family val="2"/>
    </font>
    <font>
      <b/>
      <sz val="6"/>
      <name val="Calibri"/>
      <family val="2"/>
      <scheme val="minor"/>
    </font>
    <font>
      <b/>
      <sz val="7.5"/>
      <color theme="0"/>
      <name val="Arial Narrow"/>
      <family val="2"/>
    </font>
    <font>
      <sz val="7.5"/>
      <color theme="0"/>
      <name val="Calibri"/>
      <family val="2"/>
      <scheme val="minor"/>
    </font>
    <font>
      <b/>
      <sz val="9"/>
      <name val="Calibri"/>
      <family val="2"/>
    </font>
    <font>
      <sz val="6"/>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
      <patternFill patternType="solid">
        <fgColor theme="7" tint="0.79998168889431442"/>
        <bgColor indexed="64"/>
      </patternFill>
    </fill>
  </fills>
  <borders count="1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13">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41" fillId="0" borderId="0" applyBorder="0" applyProtection="0"/>
    <xf numFmtId="0" fontId="41" fillId="0" borderId="0" applyBorder="0" applyProtection="0"/>
    <xf numFmtId="0" fontId="41" fillId="0" borderId="0" applyBorder="0" applyProtection="0">
      <alignment horizontal="left"/>
    </xf>
    <xf numFmtId="0" fontId="41" fillId="0" borderId="0" applyBorder="0" applyProtection="0"/>
    <xf numFmtId="0" fontId="42" fillId="0" borderId="0" applyBorder="0" applyProtection="0">
      <alignment horizontal="left"/>
    </xf>
    <xf numFmtId="0" fontId="42" fillId="0" borderId="0" applyBorder="0" applyProtection="0"/>
  </cellStyleXfs>
  <cellXfs count="430">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6" xfId="5" applyFont="1" applyBorder="1" applyAlignment="1" applyProtection="1">
      <alignment vertical="top"/>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23" fillId="0" borderId="0" xfId="1" applyFont="1" applyAlignment="1" applyProtection="1">
      <alignment vertical="top"/>
      <protection hidden="1"/>
    </xf>
    <xf numFmtId="0" fontId="24" fillId="0" borderId="0" xfId="0" applyFont="1"/>
    <xf numFmtId="0" fontId="25" fillId="0" borderId="0" xfId="0" applyFont="1"/>
    <xf numFmtId="10" fontId="24" fillId="4" borderId="0" xfId="0" applyNumberFormat="1" applyFont="1" applyFill="1"/>
    <xf numFmtId="0" fontId="7" fillId="2" borderId="3" xfId="0" applyFont="1" applyFill="1" applyBorder="1" applyAlignment="1" applyProtection="1">
      <alignment vertical="top" wrapText="1"/>
      <protection locked="0"/>
    </xf>
    <xf numFmtId="0" fontId="25" fillId="0" borderId="0" xfId="0" applyFont="1" applyAlignment="1">
      <alignment vertical="top" wrapText="1"/>
    </xf>
    <xf numFmtId="0" fontId="25" fillId="0" borderId="0" xfId="0" applyFont="1" applyAlignment="1">
      <alignment horizontal="left" vertical="top" wrapText="1"/>
    </xf>
    <xf numFmtId="0" fontId="30" fillId="0" borderId="0" xfId="0" applyFont="1" applyAlignment="1">
      <alignment vertical="top" wrapText="1"/>
    </xf>
    <xf numFmtId="0" fontId="30" fillId="0" borderId="0" xfId="0" applyFont="1"/>
    <xf numFmtId="9" fontId="24" fillId="0" borderId="0" xfId="0" applyNumberFormat="1" applyFont="1"/>
    <xf numFmtId="4" fontId="28" fillId="0" borderId="0" xfId="0" applyNumberFormat="1" applyFont="1"/>
    <xf numFmtId="49" fontId="29" fillId="0" borderId="0" xfId="1" applyNumberFormat="1" applyFont="1" applyAlignment="1">
      <alignment horizontal="center" vertical="top"/>
    </xf>
    <xf numFmtId="49" fontId="25" fillId="0" borderId="0" xfId="1" applyNumberFormat="1" applyFont="1" applyAlignment="1">
      <alignment horizontal="center" vertical="top"/>
    </xf>
    <xf numFmtId="4" fontId="7" fillId="2" borderId="3" xfId="0" applyNumberFormat="1" applyFont="1" applyFill="1" applyBorder="1" applyAlignment="1" applyProtection="1">
      <alignment horizontal="right" vertical="center" wrapText="1"/>
      <protection locked="0"/>
    </xf>
    <xf numFmtId="49" fontId="10" fillId="0" borderId="3" xfId="1" applyNumberFormat="1" applyFont="1" applyBorder="1" applyAlignment="1">
      <alignment horizontal="center" vertical="top"/>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5" xfId="1" applyNumberFormat="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 fontId="9" fillId="0" borderId="5" xfId="1" applyNumberFormat="1" applyFont="1" applyBorder="1" applyAlignment="1">
      <alignment vertical="top"/>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0" fontId="7" fillId="3" borderId="3" xfId="1" applyFont="1" applyFill="1" applyBorder="1" applyAlignment="1">
      <alignment vertical="top" wrapText="1"/>
    </xf>
    <xf numFmtId="49" fontId="21" fillId="3" borderId="3" xfId="1" applyNumberFormat="1" applyFont="1" applyFill="1" applyBorder="1" applyAlignment="1">
      <alignment horizontal="center"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0" fontId="21" fillId="3" borderId="3" xfId="0" applyFont="1" applyFill="1" applyBorder="1" applyAlignment="1">
      <alignment horizontal="center" vertical="center"/>
    </xf>
    <xf numFmtId="0" fontId="21" fillId="3" borderId="0" xfId="1" applyFont="1" applyFill="1" applyAlignment="1">
      <alignment vertical="top"/>
    </xf>
    <xf numFmtId="49" fontId="7" fillId="0" borderId="3" xfId="1" applyNumberFormat="1" applyFont="1" applyBorder="1" applyAlignment="1">
      <alignment horizontal="center" vertical="top"/>
    </xf>
    <xf numFmtId="0" fontId="7" fillId="3" borderId="3" xfId="0" applyFont="1" applyFill="1" applyBorder="1" applyAlignment="1">
      <alignment vertical="top" wrapText="1"/>
    </xf>
    <xf numFmtId="0" fontId="21"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 fontId="10" fillId="0" borderId="3" xfId="0" applyNumberFormat="1" applyFont="1" applyBorder="1" applyAlignment="1">
      <alignment horizontal="right"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4" fontId="21" fillId="0" borderId="5" xfId="1" applyNumberFormat="1" applyFont="1" applyBorder="1" applyAlignment="1">
      <alignment vertical="top"/>
    </xf>
    <xf numFmtId="0" fontId="8" fillId="3" borderId="3" xfId="1" applyFont="1" applyFill="1" applyBorder="1" applyAlignment="1">
      <alignment vertical="top" wrapText="1"/>
    </xf>
    <xf numFmtId="4" fontId="8" fillId="3" borderId="3" xfId="1" applyNumberFormat="1" applyFont="1" applyFill="1" applyBorder="1" applyAlignment="1">
      <alignment horizontal="right" vertical="top"/>
    </xf>
    <xf numFmtId="0" fontId="9" fillId="0" borderId="0" xfId="1" applyFont="1" applyAlignment="1">
      <alignment vertical="top"/>
    </xf>
    <xf numFmtId="4" fontId="22" fillId="3" borderId="3" xfId="1" applyNumberFormat="1" applyFont="1" applyFill="1" applyBorder="1" applyAlignment="1">
      <alignment horizontal="right" vertical="top"/>
    </xf>
    <xf numFmtId="0" fontId="22" fillId="3" borderId="0" xfId="1" applyFont="1" applyFill="1" applyAlignment="1">
      <alignment vertical="top"/>
    </xf>
    <xf numFmtId="0" fontId="9" fillId="0" borderId="3" xfId="1" applyFont="1" applyBorder="1" applyAlignment="1">
      <alignment horizontal="center" vertical="top" wrapText="1"/>
    </xf>
    <xf numFmtId="0" fontId="9" fillId="0" borderId="3" xfId="1" applyFont="1" applyBorder="1" applyAlignment="1">
      <alignment horizontal="right"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0" fontId="9" fillId="3" borderId="5" xfId="0" applyFont="1" applyFill="1" applyBorder="1" applyAlignment="1">
      <alignment horizontal="center" vertical="center"/>
    </xf>
    <xf numFmtId="4" fontId="8" fillId="0" borderId="3" xfId="1" applyNumberFormat="1" applyFont="1" applyBorder="1" applyAlignment="1">
      <alignment horizontal="right" vertical="top"/>
    </xf>
    <xf numFmtId="0" fontId="20" fillId="3" borderId="0" xfId="0" applyFont="1" applyFill="1" applyAlignment="1">
      <alignment vertical="center"/>
    </xf>
    <xf numFmtId="0" fontId="7" fillId="3" borderId="0" xfId="1" applyFont="1" applyFill="1" applyAlignment="1">
      <alignment horizontal="right" vertical="top"/>
    </xf>
    <xf numFmtId="0" fontId="23" fillId="0" borderId="0" xfId="1" applyFont="1" applyAlignment="1">
      <alignment vertical="top"/>
    </xf>
    <xf numFmtId="4" fontId="10" fillId="3" borderId="3" xfId="1" applyNumberFormat="1" applyFont="1" applyFill="1" applyBorder="1" applyAlignment="1">
      <alignment horizontal="right" vertical="top"/>
    </xf>
    <xf numFmtId="4" fontId="13" fillId="0" borderId="0" xfId="1" applyNumberFormat="1" applyFont="1" applyAlignment="1">
      <alignment horizontal="right" vertical="top"/>
    </xf>
    <xf numFmtId="4" fontId="10" fillId="3" borderId="3" xfId="1" applyNumberFormat="1" applyFont="1" applyFill="1" applyBorder="1" applyAlignment="1">
      <alignment vertical="top" wrapText="1"/>
    </xf>
    <xf numFmtId="4" fontId="10" fillId="0" borderId="3" xfId="1" applyNumberFormat="1" applyFont="1" applyBorder="1" applyAlignment="1">
      <alignment horizontal="center" vertical="center" wrapText="1"/>
    </xf>
    <xf numFmtId="10" fontId="10" fillId="0" borderId="3" xfId="1" applyNumberFormat="1" applyFont="1" applyBorder="1" applyAlignment="1">
      <alignment horizontal="center" vertical="center"/>
    </xf>
    <xf numFmtId="4" fontId="7" fillId="0" borderId="3" xfId="1" applyNumberFormat="1" applyFont="1" applyBorder="1" applyAlignment="1">
      <alignment horizontal="center" vertical="center"/>
    </xf>
    <xf numFmtId="4" fontId="10" fillId="3" borderId="0" xfId="1" applyNumberFormat="1" applyFont="1" applyFill="1" applyAlignment="1">
      <alignmen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10" fillId="2" borderId="5" xfId="1" applyNumberFormat="1" applyFont="1" applyFill="1" applyBorder="1" applyAlignment="1" applyProtection="1">
      <alignment vertical="top"/>
      <protection locked="0"/>
    </xf>
    <xf numFmtId="4" fontId="9" fillId="2" borderId="5" xfId="0" applyNumberFormat="1" applyFont="1" applyFill="1" applyBorder="1" applyAlignment="1" applyProtection="1">
      <alignment horizontal="center" vertical="center" wrapText="1"/>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0" fontId="32" fillId="3" borderId="3" xfId="1" applyFont="1" applyFill="1" applyBorder="1" applyAlignment="1">
      <alignment horizontal="left" vertical="top" wrapText="1"/>
    </xf>
    <xf numFmtId="0" fontId="32" fillId="0" borderId="3" xfId="1" applyFont="1" applyBorder="1" applyAlignment="1">
      <alignment horizontal="left" vertical="top" wrapText="1"/>
    </xf>
    <xf numFmtId="0" fontId="30" fillId="0" borderId="0" xfId="0" applyFont="1" applyAlignment="1">
      <alignment horizontal="center" vertical="top" wrapText="1"/>
    </xf>
    <xf numFmtId="0" fontId="32" fillId="0" borderId="3" xfId="1" applyFont="1" applyBorder="1" applyAlignment="1">
      <alignment vertical="top"/>
    </xf>
    <xf numFmtId="0" fontId="32" fillId="0" borderId="4" xfId="1" applyFont="1" applyBorder="1" applyAlignment="1">
      <alignment vertical="top"/>
    </xf>
    <xf numFmtId="4" fontId="34" fillId="0" borderId="3" xfId="1" applyNumberFormat="1" applyFont="1" applyBorder="1" applyAlignment="1">
      <alignment horizontal="center" vertical="center" wrapText="1"/>
    </xf>
    <xf numFmtId="0" fontId="32" fillId="0" borderId="3" xfId="1" applyFont="1" applyBorder="1" applyAlignment="1">
      <alignment horizontal="center" vertical="top"/>
    </xf>
    <xf numFmtId="4" fontId="35" fillId="3" borderId="3" xfId="1" applyNumberFormat="1" applyFont="1" applyFill="1" applyBorder="1" applyAlignment="1">
      <alignment horizontal="right" vertical="top"/>
    </xf>
    <xf numFmtId="0" fontId="35" fillId="3" borderId="3" xfId="1" applyFont="1" applyFill="1" applyBorder="1" applyAlignment="1">
      <alignment horizontal="center" vertical="top"/>
    </xf>
    <xf numFmtId="0" fontId="32" fillId="0" borderId="3" xfId="1" applyFont="1" applyBorder="1" applyAlignment="1">
      <alignment horizontal="center" vertical="center"/>
    </xf>
    <xf numFmtId="0" fontId="33" fillId="0" borderId="3" xfId="1" applyFont="1" applyBorder="1" applyAlignment="1">
      <alignment horizontal="left" vertical="top" wrapText="1"/>
    </xf>
    <xf numFmtId="0" fontId="33" fillId="0" borderId="3" xfId="1" applyFont="1" applyBorder="1" applyAlignment="1">
      <alignment horizontal="center" vertical="top"/>
    </xf>
    <xf numFmtId="0" fontId="33" fillId="0" borderId="3" xfId="1" applyFont="1" applyBorder="1" applyAlignment="1">
      <alignment horizontal="left" vertical="top"/>
    </xf>
    <xf numFmtId="0" fontId="35" fillId="3" borderId="3" xfId="1" applyFont="1" applyFill="1" applyBorder="1" applyAlignment="1">
      <alignment horizontal="left" vertical="top"/>
    </xf>
    <xf numFmtId="0" fontId="35" fillId="3" borderId="3" xfId="1" applyFont="1" applyFill="1" applyBorder="1" applyAlignment="1">
      <alignment horizontal="left" vertical="top" wrapText="1"/>
    </xf>
    <xf numFmtId="0" fontId="32" fillId="0" borderId="3" xfId="1" applyFont="1" applyBorder="1" applyAlignment="1">
      <alignment horizontal="left" vertical="top"/>
    </xf>
    <xf numFmtId="0" fontId="32" fillId="3" borderId="3" xfId="1" applyFont="1" applyFill="1" applyBorder="1" applyAlignment="1">
      <alignment horizontal="center" vertical="top"/>
    </xf>
    <xf numFmtId="0" fontId="35" fillId="3" borderId="3" xfId="1" applyFont="1" applyFill="1" applyBorder="1" applyAlignment="1" applyProtection="1">
      <alignment horizontal="center" vertical="top"/>
      <protection hidden="1"/>
    </xf>
    <xf numFmtId="0" fontId="31" fillId="0" borderId="3" xfId="1" applyFont="1" applyBorder="1" applyAlignment="1" applyProtection="1">
      <alignment horizontal="center" vertical="top"/>
      <protection hidden="1"/>
    </xf>
    <xf numFmtId="0" fontId="34" fillId="0" borderId="3" xfId="1" applyFont="1" applyBorder="1" applyAlignment="1" applyProtection="1">
      <alignment horizontal="center" vertical="top"/>
      <protection hidden="1"/>
    </xf>
    <xf numFmtId="0" fontId="37" fillId="0" borderId="0" xfId="1" applyFont="1" applyAlignment="1" applyProtection="1">
      <alignment vertical="top"/>
      <protection hidden="1"/>
    </xf>
    <xf numFmtId="4" fontId="37" fillId="0" borderId="0" xfId="1" applyNumberFormat="1" applyFont="1" applyAlignment="1" applyProtection="1">
      <alignment vertical="top"/>
      <protection hidden="1"/>
    </xf>
    <xf numFmtId="0" fontId="37" fillId="0" borderId="0" xfId="1" applyFont="1" applyAlignment="1">
      <alignment vertical="top"/>
    </xf>
    <xf numFmtId="0" fontId="32" fillId="0" borderId="0" xfId="1" applyFont="1" applyAlignment="1">
      <alignment vertical="top"/>
    </xf>
    <xf numFmtId="49" fontId="22" fillId="4" borderId="3" xfId="1" applyNumberFormat="1" applyFont="1" applyFill="1" applyBorder="1" applyAlignment="1">
      <alignment horizontal="center" vertical="top"/>
    </xf>
    <xf numFmtId="0" fontId="22" fillId="4" borderId="3" xfId="1" applyFont="1" applyFill="1" applyBorder="1" applyAlignment="1">
      <alignment vertical="top" wrapText="1"/>
    </xf>
    <xf numFmtId="4" fontId="22" fillId="4" borderId="3" xfId="1" applyNumberFormat="1" applyFont="1" applyFill="1" applyBorder="1" applyAlignment="1">
      <alignment horizontal="right" vertical="top"/>
    </xf>
    <xf numFmtId="0" fontId="36" fillId="4" borderId="3" xfId="1" applyFont="1" applyFill="1" applyBorder="1" applyAlignment="1" applyProtection="1">
      <alignment horizontal="center" vertical="top"/>
      <protection hidden="1"/>
    </xf>
    <xf numFmtId="0" fontId="21" fillId="4" borderId="3" xfId="1" applyFont="1" applyFill="1" applyBorder="1" applyAlignment="1">
      <alignment horizontal="center" vertical="top"/>
    </xf>
    <xf numFmtId="0" fontId="21" fillId="4" borderId="3" xfId="1" applyFont="1" applyFill="1" applyBorder="1" applyAlignment="1">
      <alignment vertical="top" wrapText="1"/>
    </xf>
    <xf numFmtId="4" fontId="21" fillId="4" borderId="3" xfId="1" applyNumberFormat="1" applyFont="1" applyFill="1" applyBorder="1" applyAlignment="1">
      <alignment horizontal="right" vertical="top"/>
    </xf>
    <xf numFmtId="0" fontId="35" fillId="4" borderId="3" xfId="1" applyFont="1" applyFill="1" applyBorder="1" applyAlignment="1">
      <alignment horizontal="center" vertical="top"/>
    </xf>
    <xf numFmtId="0" fontId="10" fillId="0" borderId="0" xfId="1" applyFont="1" applyAlignment="1">
      <alignment horizontal="center" vertical="top" wrapText="1"/>
    </xf>
    <xf numFmtId="0" fontId="9" fillId="0" borderId="0" xfId="1" applyFont="1" applyAlignment="1">
      <alignment vertical="top" wrapText="1"/>
    </xf>
    <xf numFmtId="4" fontId="9" fillId="0" borderId="0" xfId="1" applyNumberFormat="1" applyFont="1" applyAlignment="1">
      <alignment horizontal="right" vertical="top"/>
    </xf>
    <xf numFmtId="0" fontId="15" fillId="3" borderId="3" xfId="0" applyFont="1" applyFill="1" applyBorder="1" applyAlignment="1">
      <alignment horizontal="center" vertical="center" wrapText="1"/>
    </xf>
    <xf numFmtId="0" fontId="38" fillId="3" borderId="0" xfId="1" applyFont="1" applyFill="1" applyAlignment="1">
      <alignment horizontal="center" vertical="top"/>
    </xf>
    <xf numFmtId="0" fontId="23" fillId="3" borderId="0" xfId="1" applyFont="1" applyFill="1" applyAlignment="1">
      <alignment horizontal="center" vertical="top"/>
    </xf>
    <xf numFmtId="0" fontId="38" fillId="3" borderId="0" xfId="1" applyFont="1" applyFill="1" applyAlignment="1" applyProtection="1">
      <alignment horizontal="center" vertical="top"/>
      <protection hidden="1"/>
    </xf>
    <xf numFmtId="0" fontId="38" fillId="0" borderId="0" xfId="1" applyFont="1" applyAlignment="1" applyProtection="1">
      <alignment horizontal="center" vertical="top"/>
      <protection hidden="1"/>
    </xf>
    <xf numFmtId="9" fontId="23" fillId="0" borderId="0" xfId="1" applyNumberFormat="1" applyFont="1" applyAlignment="1">
      <alignment vertical="top"/>
    </xf>
    <xf numFmtId="0" fontId="7" fillId="0" borderId="0" xfId="0" applyFont="1" applyAlignment="1">
      <alignment wrapText="1"/>
    </xf>
    <xf numFmtId="0" fontId="8" fillId="0" borderId="0" xfId="0" applyFont="1" applyAlignment="1">
      <alignment vertical="center"/>
    </xf>
    <xf numFmtId="2" fontId="8" fillId="0" borderId="0" xfId="0" applyNumberFormat="1" applyFont="1" applyAlignment="1">
      <alignment vertical="center" wrapText="1"/>
    </xf>
    <xf numFmtId="10" fontId="17" fillId="3" borderId="0" xfId="1" applyNumberFormat="1" applyFont="1" applyFill="1" applyAlignment="1">
      <alignment horizontal="right" vertical="top"/>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12" fillId="3" borderId="3" xfId="0" applyFont="1" applyFill="1" applyBorder="1" applyAlignment="1">
      <alignment vertical="top"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0" fontId="8" fillId="10" borderId="3" xfId="9" applyFont="1" applyFill="1" applyBorder="1" applyAlignment="1">
      <alignment vertical="top" wrapText="1"/>
    </xf>
    <xf numFmtId="0" fontId="8" fillId="10" borderId="3" xfId="9" applyFont="1" applyFill="1" applyBorder="1" applyAlignment="1">
      <alignment horizontal="left" vertical="center" wrapText="1"/>
    </xf>
    <xf numFmtId="4" fontId="7" fillId="10" borderId="3" xfId="0" applyNumberFormat="1" applyFont="1" applyFill="1" applyBorder="1"/>
    <xf numFmtId="4" fontId="8" fillId="11" borderId="3" xfId="0" applyNumberFormat="1" applyFont="1" applyFill="1" applyBorder="1"/>
    <xf numFmtId="0" fontId="14" fillId="0" borderId="3" xfId="0" applyFont="1" applyBorder="1" applyAlignment="1">
      <alignment horizontal="center" vertical="center" wrapText="1"/>
    </xf>
    <xf numFmtId="0" fontId="40"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39" fillId="0" borderId="3" xfId="0" applyFont="1" applyBorder="1" applyAlignment="1">
      <alignment horizontal="center" vertical="center" wrapText="1"/>
    </xf>
    <xf numFmtId="0" fontId="7" fillId="0" borderId="0" xfId="0" applyFont="1" applyAlignment="1">
      <alignment horizontal="center" wrapText="1"/>
    </xf>
    <xf numFmtId="0" fontId="7" fillId="0" borderId="3" xfId="0" applyFont="1" applyBorder="1" applyAlignment="1">
      <alignment horizontal="center" wrapText="1"/>
    </xf>
    <xf numFmtId="0" fontId="16" fillId="0" borderId="3" xfId="0" applyFont="1" applyBorder="1" applyAlignment="1">
      <alignment wrapText="1"/>
    </xf>
    <xf numFmtId="0" fontId="7" fillId="0" borderId="3" xfId="0" applyFont="1" applyBorder="1" applyAlignment="1">
      <alignment wrapText="1"/>
    </xf>
    <xf numFmtId="4" fontId="7" fillId="0" borderId="3" xfId="0" applyNumberFormat="1" applyFont="1" applyBorder="1" applyAlignment="1">
      <alignment wrapText="1"/>
    </xf>
    <xf numFmtId="4" fontId="8" fillId="3" borderId="3" xfId="0" applyNumberFormat="1" applyFont="1" applyFill="1" applyBorder="1" applyAlignment="1">
      <alignment horizontal="right" vertical="center"/>
    </xf>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4" fontId="7" fillId="0" borderId="3" xfId="0" applyNumberFormat="1" applyFont="1" applyBorder="1" applyAlignment="1">
      <alignment horizontal="right" vertical="center" wrapText="1"/>
    </xf>
    <xf numFmtId="0" fontId="33" fillId="0" borderId="3" xfId="1" applyFont="1" applyBorder="1" applyAlignment="1">
      <alignment horizontal="center" vertical="center"/>
    </xf>
    <xf numFmtId="4" fontId="7" fillId="0" borderId="3" xfId="1" applyNumberFormat="1" applyFont="1" applyBorder="1" applyAlignment="1">
      <alignment vertical="top"/>
    </xf>
    <xf numFmtId="0" fontId="33" fillId="0" borderId="3" xfId="1" applyFont="1" applyBorder="1" applyAlignment="1">
      <alignment horizontal="left" vertical="center" wrapText="1"/>
    </xf>
    <xf numFmtId="0" fontId="33" fillId="3" borderId="3" xfId="1" applyFont="1" applyFill="1" applyBorder="1" applyAlignment="1">
      <alignment horizontal="left" vertical="top" wrapText="1"/>
    </xf>
    <xf numFmtId="0" fontId="7" fillId="3" borderId="0" xfId="1" applyFont="1" applyFill="1" applyAlignment="1">
      <alignment vertical="top"/>
    </xf>
    <xf numFmtId="164" fontId="7" fillId="0" borderId="0" xfId="0" applyNumberFormat="1" applyFont="1"/>
    <xf numFmtId="4" fontId="22" fillId="3" borderId="5" xfId="1" applyNumberFormat="1" applyFont="1" applyFill="1" applyBorder="1" applyAlignment="1">
      <alignment horizontal="center" vertical="center"/>
    </xf>
    <xf numFmtId="4" fontId="22" fillId="3" borderId="3" xfId="1" applyNumberFormat="1" applyFont="1" applyFill="1" applyBorder="1" applyAlignment="1">
      <alignment horizontal="center" vertical="center"/>
    </xf>
    <xf numFmtId="9" fontId="19" fillId="0" borderId="5" xfId="5" applyFont="1" applyFill="1" applyBorder="1" applyAlignment="1" applyProtection="1">
      <alignment horizontal="center" vertical="center"/>
    </xf>
    <xf numFmtId="9" fontId="19" fillId="0" borderId="3" xfId="5" applyFont="1" applyFill="1" applyBorder="1" applyAlignment="1" applyProtection="1">
      <alignment horizontal="center" vertical="center"/>
    </xf>
    <xf numFmtId="4" fontId="14" fillId="0" borderId="5" xfId="5" applyNumberFormat="1"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4" fontId="9" fillId="3" borderId="3" xfId="0" applyNumberFormat="1" applyFont="1" applyFill="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3" borderId="3" xfId="0" applyNumberFormat="1" applyFont="1" applyFill="1" applyBorder="1" applyAlignment="1">
      <alignment horizontal="center" vertical="center" wrapText="1"/>
    </xf>
    <xf numFmtId="4" fontId="10" fillId="2" borderId="3" xfId="1" applyNumberFormat="1" applyFont="1" applyFill="1" applyBorder="1" applyAlignment="1" applyProtection="1">
      <alignment horizontal="center" vertical="center"/>
      <protection locked="0"/>
    </xf>
    <xf numFmtId="0" fontId="44" fillId="0" borderId="0" xfId="0" applyFont="1"/>
    <xf numFmtId="0" fontId="44" fillId="4" borderId="0" xfId="0" applyFont="1" applyFill="1"/>
    <xf numFmtId="0" fontId="44" fillId="0" borderId="0" xfId="0" applyFont="1" applyAlignment="1">
      <alignment horizontal="center" vertical="center"/>
    </xf>
    <xf numFmtId="0" fontId="44" fillId="0" borderId="3" xfId="0" applyFont="1" applyBorder="1" applyAlignment="1">
      <alignment horizontal="center" vertical="center"/>
    </xf>
    <xf numFmtId="0" fontId="45" fillId="0" borderId="3" xfId="0" applyFont="1" applyBorder="1" applyAlignment="1">
      <alignment horizontal="left" vertical="distributed" wrapText="1"/>
    </xf>
    <xf numFmtId="4" fontId="46" fillId="0" borderId="3" xfId="0" applyNumberFormat="1" applyFont="1" applyBorder="1" applyAlignment="1">
      <alignment horizontal="center" vertical="center" wrapText="1"/>
    </xf>
    <xf numFmtId="4" fontId="44" fillId="0" borderId="3" xfId="0" applyNumberFormat="1" applyFont="1" applyBorder="1" applyAlignment="1">
      <alignment horizontal="center" vertical="center"/>
    </xf>
    <xf numFmtId="0" fontId="45" fillId="0" borderId="3" xfId="0" applyFont="1" applyBorder="1" applyAlignment="1">
      <alignment horizontal="center" vertical="distributed" wrapText="1"/>
    </xf>
    <xf numFmtId="0" fontId="44" fillId="4" borderId="3" xfId="0" applyFont="1" applyFill="1" applyBorder="1" applyAlignment="1">
      <alignment horizontal="center" vertical="center"/>
    </xf>
    <xf numFmtId="0" fontId="45" fillId="4" borderId="3" xfId="0" applyFont="1" applyFill="1" applyBorder="1" applyAlignment="1">
      <alignment vertical="top" wrapText="1"/>
    </xf>
    <xf numFmtId="4" fontId="46" fillId="4" borderId="3" xfId="0" applyNumberFormat="1" applyFont="1" applyFill="1" applyBorder="1" applyAlignment="1">
      <alignment horizontal="center"/>
    </xf>
    <xf numFmtId="4" fontId="45" fillId="2" borderId="3" xfId="0" applyNumberFormat="1" applyFont="1" applyFill="1" applyBorder="1" applyAlignment="1" applyProtection="1">
      <alignment horizontal="left" vertical="center" wrapText="1"/>
      <protection locked="0"/>
    </xf>
    <xf numFmtId="4" fontId="44" fillId="2" borderId="3" xfId="0" applyNumberFormat="1" applyFont="1" applyFill="1" applyBorder="1" applyAlignment="1" applyProtection="1">
      <alignment horizontal="right" vertical="center" wrapText="1"/>
      <protection locked="0"/>
    </xf>
    <xf numFmtId="3" fontId="44" fillId="3" borderId="3" xfId="0" applyNumberFormat="1" applyFont="1" applyFill="1" applyBorder="1" applyAlignment="1">
      <alignment vertical="top" wrapText="1"/>
    </xf>
    <xf numFmtId="0" fontId="44" fillId="3" borderId="0" xfId="0" applyFont="1" applyFill="1" applyAlignment="1">
      <alignment horizontal="center" vertical="center"/>
    </xf>
    <xf numFmtId="3" fontId="45" fillId="0" borderId="0" xfId="0" applyNumberFormat="1" applyFont="1" applyAlignment="1">
      <alignment horizontal="center" vertical="center"/>
    </xf>
    <xf numFmtId="3" fontId="45" fillId="0" borderId="3" xfId="0" applyNumberFormat="1" applyFont="1" applyBorder="1" applyAlignment="1">
      <alignment horizontal="center" vertical="center"/>
    </xf>
    <xf numFmtId="3" fontId="45" fillId="0" borderId="3" xfId="0" applyNumberFormat="1" applyFont="1" applyBorder="1" applyAlignment="1">
      <alignment vertical="top" wrapText="1"/>
    </xf>
    <xf numFmtId="4" fontId="45" fillId="0" borderId="3" xfId="0" applyNumberFormat="1" applyFont="1" applyBorder="1" applyAlignment="1">
      <alignment horizontal="center"/>
    </xf>
    <xf numFmtId="3" fontId="44" fillId="0" borderId="0" xfId="0" applyNumberFormat="1" applyFont="1" applyAlignment="1">
      <alignment horizontal="center" vertical="center"/>
    </xf>
    <xf numFmtId="3" fontId="44" fillId="0" borderId="3" xfId="0" applyNumberFormat="1" applyFont="1" applyBorder="1" applyAlignment="1">
      <alignment horizontal="center" vertical="center"/>
    </xf>
    <xf numFmtId="3" fontId="44" fillId="0" borderId="3" xfId="0" applyNumberFormat="1" applyFont="1" applyBorder="1" applyAlignment="1">
      <alignment vertical="top" wrapText="1"/>
    </xf>
    <xf numFmtId="3" fontId="44" fillId="0" borderId="1" xfId="0" applyNumberFormat="1" applyFont="1" applyBorder="1" applyAlignment="1">
      <alignment vertical="top" wrapText="1"/>
    </xf>
    <xf numFmtId="3" fontId="45" fillId="4" borderId="3" xfId="0" applyNumberFormat="1" applyFont="1" applyFill="1" applyBorder="1" applyAlignment="1">
      <alignment vertical="top" wrapText="1"/>
    </xf>
    <xf numFmtId="4" fontId="45" fillId="4" borderId="3" xfId="0" applyNumberFormat="1" applyFont="1" applyFill="1" applyBorder="1" applyAlignment="1">
      <alignment horizontal="center"/>
    </xf>
    <xf numFmtId="4" fontId="44" fillId="0" borderId="0" xfId="0" applyNumberFormat="1" applyFont="1" applyAlignment="1">
      <alignment vertical="top" wrapText="1"/>
    </xf>
    <xf numFmtId="3" fontId="44" fillId="0" borderId="0" xfId="0" applyNumberFormat="1" applyFont="1" applyAlignment="1">
      <alignment horizontal="right" vertical="top"/>
    </xf>
    <xf numFmtId="0" fontId="47" fillId="0" borderId="0" xfId="0" applyFont="1" applyAlignment="1">
      <alignment horizontal="center" vertical="center"/>
    </xf>
    <xf numFmtId="4" fontId="47" fillId="0" borderId="3" xfId="0" applyNumberFormat="1" applyFont="1" applyBorder="1" applyAlignment="1">
      <alignment horizontal="center" vertical="distributed"/>
    </xf>
    <xf numFmtId="4" fontId="47" fillId="0" borderId="0" xfId="0" applyNumberFormat="1" applyFont="1" applyAlignment="1">
      <alignment horizontal="center" vertical="center"/>
    </xf>
    <xf numFmtId="4" fontId="47" fillId="0" borderId="0" xfId="0" applyNumberFormat="1" applyFont="1" applyAlignment="1">
      <alignment horizontal="center" vertical="top"/>
    </xf>
    <xf numFmtId="0" fontId="48" fillId="0" borderId="2" xfId="0" applyFont="1" applyBorder="1" applyAlignment="1">
      <alignment vertical="top" wrapText="1"/>
    </xf>
    <xf numFmtId="4" fontId="48" fillId="0" borderId="2" xfId="0" applyNumberFormat="1" applyFont="1" applyBorder="1" applyAlignment="1">
      <alignment horizontal="center" vertical="distributed"/>
    </xf>
    <xf numFmtId="4" fontId="47" fillId="0" borderId="0" xfId="0" applyNumberFormat="1" applyFont="1" applyAlignment="1" applyProtection="1">
      <alignment horizontal="center" vertical="top"/>
      <protection hidden="1"/>
    </xf>
    <xf numFmtId="0" fontId="47" fillId="0" borderId="3" xfId="4" applyFont="1" applyBorder="1" applyAlignment="1" applyProtection="1">
      <alignment horizontal="center" vertical="center" wrapText="1"/>
      <protection hidden="1"/>
    </xf>
    <xf numFmtId="4" fontId="47" fillId="0" borderId="3" xfId="0" applyNumberFormat="1" applyFont="1" applyBorder="1" applyAlignment="1" applyProtection="1">
      <alignment horizontal="center" vertical="center" wrapText="1"/>
      <protection hidden="1"/>
    </xf>
    <xf numFmtId="0" fontId="44" fillId="0" borderId="3" xfId="0" applyFont="1" applyBorder="1" applyProtection="1">
      <protection hidden="1"/>
    </xf>
    <xf numFmtId="4" fontId="44" fillId="0" borderId="0" xfId="0" applyNumberFormat="1" applyFont="1" applyAlignment="1" applyProtection="1">
      <alignment vertical="top"/>
      <protection hidden="1"/>
    </xf>
    <xf numFmtId="0" fontId="44" fillId="0" borderId="3" xfId="0" applyFont="1" applyBorder="1" applyAlignment="1" applyProtection="1">
      <alignment vertical="top" wrapText="1"/>
      <protection hidden="1"/>
    </xf>
    <xf numFmtId="4" fontId="44" fillId="0" borderId="3" xfId="0" applyNumberFormat="1" applyFont="1" applyBorder="1" applyAlignment="1" applyProtection="1">
      <alignment horizontal="left" vertical="top" wrapText="1"/>
      <protection hidden="1"/>
    </xf>
    <xf numFmtId="14" fontId="44" fillId="0" borderId="3" xfId="0" applyNumberFormat="1" applyFont="1" applyBorder="1" applyProtection="1">
      <protection hidden="1"/>
    </xf>
    <xf numFmtId="4" fontId="45" fillId="0" borderId="0" xfId="0" applyNumberFormat="1" applyFont="1" applyAlignment="1" applyProtection="1">
      <alignment vertical="top"/>
      <protection hidden="1"/>
    </xf>
    <xf numFmtId="0" fontId="45" fillId="0" borderId="3" xfId="0" applyFont="1" applyBorder="1" applyAlignment="1" applyProtection="1">
      <alignment vertical="top" wrapText="1"/>
      <protection hidden="1"/>
    </xf>
    <xf numFmtId="4" fontId="45" fillId="0" borderId="3" xfId="0" applyNumberFormat="1" applyFont="1" applyBorder="1" applyAlignment="1" applyProtection="1">
      <alignment horizontal="left" vertical="top" wrapText="1"/>
      <protection hidden="1"/>
    </xf>
    <xf numFmtId="0" fontId="45" fillId="0" borderId="3" xfId="0" applyFont="1" applyBorder="1" applyProtection="1">
      <protection hidden="1"/>
    </xf>
    <xf numFmtId="0" fontId="44" fillId="0" borderId="0" xfId="0" applyFont="1" applyProtection="1">
      <protection hidden="1"/>
    </xf>
    <xf numFmtId="3" fontId="44" fillId="0" borderId="0" xfId="0" applyNumberFormat="1" applyFont="1" applyAlignment="1" applyProtection="1">
      <alignment horizontal="center" vertical="center"/>
      <protection hidden="1"/>
    </xf>
    <xf numFmtId="4" fontId="44" fillId="0" borderId="0" xfId="0" applyNumberFormat="1" applyFont="1" applyAlignment="1" applyProtection="1">
      <alignment vertical="top" wrapText="1"/>
      <protection hidden="1"/>
    </xf>
    <xf numFmtId="3" fontId="44" fillId="0" borderId="0" xfId="0" applyNumberFormat="1" applyFont="1" applyAlignment="1" applyProtection="1">
      <alignment horizontal="right" vertical="top"/>
      <protection hidden="1"/>
    </xf>
    <xf numFmtId="0" fontId="45" fillId="0" borderId="2" xfId="0" applyFont="1" applyBorder="1" applyAlignment="1">
      <alignment vertical="top" wrapText="1"/>
    </xf>
    <xf numFmtId="4" fontId="44" fillId="0" borderId="0" xfId="0" applyNumberFormat="1" applyFont="1" applyAlignment="1">
      <alignment horizontal="center" vertical="center"/>
    </xf>
    <xf numFmtId="0" fontId="44" fillId="0" borderId="3" xfId="0" applyFont="1" applyBorder="1" applyAlignment="1">
      <alignment vertical="top" wrapText="1"/>
    </xf>
    <xf numFmtId="0" fontId="45" fillId="0" borderId="0" xfId="0" applyFont="1" applyAlignment="1">
      <alignment horizontal="center" vertical="center"/>
    </xf>
    <xf numFmtId="0" fontId="45" fillId="0" borderId="3" xfId="0" applyFont="1" applyBorder="1" applyAlignment="1">
      <alignment vertical="top" wrapText="1"/>
    </xf>
    <xf numFmtId="0" fontId="44" fillId="4" borderId="3" xfId="0" applyFont="1" applyFill="1" applyBorder="1" applyAlignment="1">
      <alignment vertical="top" wrapText="1"/>
    </xf>
    <xf numFmtId="3" fontId="44" fillId="4" borderId="3" xfId="0" applyNumberFormat="1" applyFont="1" applyFill="1" applyBorder="1" applyAlignment="1">
      <alignment vertical="top" wrapText="1"/>
    </xf>
    <xf numFmtId="3" fontId="45" fillId="3" borderId="0" xfId="0" applyNumberFormat="1" applyFont="1" applyFill="1" applyAlignment="1">
      <alignment horizontal="center" vertical="center"/>
    </xf>
    <xf numFmtId="3" fontId="44" fillId="3" borderId="0" xfId="0" applyNumberFormat="1" applyFont="1" applyFill="1" applyAlignment="1">
      <alignment vertical="top" wrapText="1"/>
    </xf>
    <xf numFmtId="3" fontId="45" fillId="3" borderId="0" xfId="0" applyNumberFormat="1" applyFont="1" applyFill="1" applyAlignment="1">
      <alignment vertical="top" wrapText="1"/>
    </xf>
    <xf numFmtId="4" fontId="45" fillId="3" borderId="0" xfId="0" applyNumberFormat="1" applyFont="1" applyFill="1" applyAlignment="1">
      <alignment horizontal="center"/>
    </xf>
    <xf numFmtId="3" fontId="45" fillId="3" borderId="3" xfId="0" applyNumberFormat="1" applyFont="1" applyFill="1" applyBorder="1" applyAlignment="1">
      <alignment vertical="top" wrapText="1"/>
    </xf>
    <xf numFmtId="4" fontId="45" fillId="3" borderId="3" xfId="0" applyNumberFormat="1" applyFont="1" applyFill="1" applyBorder="1" applyAlignment="1">
      <alignment horizontal="center"/>
    </xf>
    <xf numFmtId="3" fontId="44" fillId="3" borderId="0" xfId="0" applyNumberFormat="1" applyFont="1" applyFill="1" applyAlignment="1">
      <alignment horizontal="left" vertical="top" wrapText="1"/>
    </xf>
    <xf numFmtId="4" fontId="45" fillId="3" borderId="9" xfId="0" applyNumberFormat="1" applyFont="1" applyFill="1" applyBorder="1" applyAlignment="1">
      <alignment horizontal="center"/>
    </xf>
    <xf numFmtId="4" fontId="45" fillId="2" borderId="7" xfId="0" applyNumberFormat="1" applyFont="1" applyFill="1" applyBorder="1" applyAlignment="1" applyProtection="1">
      <alignment horizontal="center"/>
      <protection locked="0"/>
    </xf>
    <xf numFmtId="4" fontId="45" fillId="2" borderId="8" xfId="0" applyNumberFormat="1" applyFont="1" applyFill="1" applyBorder="1" applyAlignment="1" applyProtection="1">
      <alignment horizontal="center"/>
      <protection locked="0"/>
    </xf>
    <xf numFmtId="0" fontId="45" fillId="5" borderId="0" xfId="0" applyFont="1" applyFill="1" applyAlignment="1">
      <alignment vertical="top" wrapText="1"/>
    </xf>
    <xf numFmtId="41" fontId="49" fillId="5" borderId="3" xfId="5" applyNumberFormat="1" applyFont="1" applyFill="1" applyBorder="1" applyAlignment="1" applyProtection="1">
      <alignment horizontal="center"/>
    </xf>
    <xf numFmtId="0" fontId="44" fillId="0" borderId="0" xfId="0" applyFont="1" applyAlignment="1">
      <alignment vertical="top" wrapText="1"/>
    </xf>
    <xf numFmtId="4" fontId="44" fillId="0" borderId="0" xfId="0" applyNumberFormat="1" applyFont="1" applyAlignment="1">
      <alignment horizontal="center"/>
    </xf>
    <xf numFmtId="4" fontId="44" fillId="0" borderId="0" xfId="0" applyNumberFormat="1" applyFont="1"/>
    <xf numFmtId="0" fontId="45" fillId="0" borderId="3" xfId="0" applyFont="1" applyBorder="1"/>
    <xf numFmtId="4" fontId="45" fillId="0" borderId="3" xfId="0" applyNumberFormat="1" applyFont="1" applyBorder="1"/>
    <xf numFmtId="0" fontId="45" fillId="0" borderId="0" xfId="0" applyFont="1"/>
    <xf numFmtId="4" fontId="44" fillId="0" borderId="3" xfId="0" applyNumberFormat="1" applyFont="1" applyBorder="1" applyAlignment="1">
      <alignment horizontal="center"/>
    </xf>
    <xf numFmtId="4" fontId="44" fillId="0" borderId="3" xfId="0" applyNumberFormat="1" applyFont="1" applyBorder="1"/>
    <xf numFmtId="4" fontId="44" fillId="4" borderId="3" xfId="0" applyNumberFormat="1" applyFont="1" applyFill="1" applyBorder="1" applyAlignment="1">
      <alignment horizontal="center"/>
    </xf>
    <xf numFmtId="0" fontId="47" fillId="4" borderId="3" xfId="0" applyFont="1" applyFill="1" applyBorder="1" applyAlignment="1">
      <alignment horizontal="left" vertical="center" wrapText="1"/>
    </xf>
    <xf numFmtId="0" fontId="48" fillId="4" borderId="3" xfId="0" applyFont="1" applyFill="1" applyBorder="1" applyAlignment="1">
      <alignment horizontal="left" vertical="center" wrapText="1"/>
    </xf>
    <xf numFmtId="10" fontId="44" fillId="4" borderId="3" xfId="0" applyNumberFormat="1" applyFont="1" applyFill="1" applyBorder="1" applyAlignment="1">
      <alignment horizontal="center"/>
    </xf>
    <xf numFmtId="0" fontId="25" fillId="0" borderId="0" xfId="0" applyFont="1" applyAlignment="1">
      <alignment vertical="top"/>
    </xf>
    <xf numFmtId="0" fontId="8" fillId="3" borderId="0" xfId="5" applyNumberFormat="1" applyFont="1" applyFill="1" applyBorder="1" applyAlignment="1" applyProtection="1">
      <alignment horizontal="center" vertical="top"/>
    </xf>
    <xf numFmtId="49" fontId="7" fillId="0" borderId="0" xfId="1" applyNumberFormat="1" applyFont="1" applyAlignment="1">
      <alignment horizontal="center" vertical="top"/>
    </xf>
    <xf numFmtId="0" fontId="7" fillId="0" borderId="0" xfId="1" applyFont="1" applyAlignment="1">
      <alignment vertical="top" wrapText="1"/>
    </xf>
    <xf numFmtId="4" fontId="7" fillId="3" borderId="0" xfId="0" applyNumberFormat="1" applyFont="1" applyFill="1" applyAlignment="1" applyProtection="1">
      <alignment horizontal="right" vertical="center" wrapText="1"/>
      <protection locked="0"/>
    </xf>
    <xf numFmtId="4" fontId="7" fillId="3" borderId="0" xfId="1" applyNumberFormat="1" applyFont="1" applyFill="1" applyAlignment="1">
      <alignment horizontal="center" vertical="distributed"/>
    </xf>
    <xf numFmtId="4" fontId="10" fillId="0" borderId="3" xfId="1" applyNumberFormat="1" applyFont="1" applyBorder="1" applyAlignment="1">
      <alignment vertical="distributed"/>
    </xf>
    <xf numFmtId="4" fontId="10" fillId="0" borderId="0" xfId="1" applyNumberFormat="1" applyFont="1" applyAlignment="1">
      <alignment vertical="distributed"/>
    </xf>
    <xf numFmtId="10" fontId="10" fillId="0" borderId="0" xfId="1" applyNumberFormat="1" applyFont="1" applyAlignment="1">
      <alignment horizontal="center" vertical="center"/>
    </xf>
    <xf numFmtId="4" fontId="7" fillId="0" borderId="0" xfId="1" applyNumberFormat="1" applyFont="1" applyAlignment="1">
      <alignment horizontal="center" vertical="center"/>
    </xf>
    <xf numFmtId="10" fontId="7" fillId="0" borderId="0" xfId="1" applyNumberFormat="1" applyFont="1" applyAlignment="1">
      <alignment horizontal="center" vertical="center"/>
    </xf>
    <xf numFmtId="165" fontId="7" fillId="0" borderId="0" xfId="0" applyNumberFormat="1" applyFont="1" applyAlignment="1">
      <alignment wrapText="1"/>
    </xf>
    <xf numFmtId="166" fontId="16" fillId="0" borderId="0" xfId="0" applyNumberFormat="1" applyFont="1" applyAlignment="1">
      <alignment wrapText="1"/>
    </xf>
    <xf numFmtId="167" fontId="9" fillId="3" borderId="3" xfId="0" applyNumberFormat="1" applyFont="1" applyFill="1" applyBorder="1" applyAlignment="1">
      <alignment horizontal="center" vertical="center"/>
    </xf>
    <xf numFmtId="0" fontId="16" fillId="0" borderId="3" xfId="0" applyFont="1" applyBorder="1" applyAlignment="1">
      <alignment vertical="top" wrapText="1"/>
    </xf>
    <xf numFmtId="0" fontId="25" fillId="0" borderId="0" xfId="0" applyFont="1" applyAlignment="1">
      <alignment vertical="center"/>
    </xf>
    <xf numFmtId="0" fontId="50" fillId="3" borderId="0" xfId="0" applyFont="1" applyFill="1" applyAlignment="1">
      <alignment horizontal="right" vertical="center" wrapText="1"/>
    </xf>
    <xf numFmtId="4" fontId="17" fillId="3" borderId="0" xfId="1" applyNumberFormat="1" applyFont="1" applyFill="1" applyAlignment="1">
      <alignment horizontal="right" vertical="top"/>
    </xf>
    <xf numFmtId="0" fontId="51" fillId="3" borderId="0" xfId="1" applyFont="1" applyFill="1" applyAlignment="1">
      <alignment vertical="top"/>
    </xf>
    <xf numFmtId="3" fontId="51" fillId="3" borderId="0" xfId="1" applyNumberFormat="1" applyFont="1" applyFill="1" applyAlignment="1">
      <alignment vertical="top"/>
    </xf>
    <xf numFmtId="9" fontId="51" fillId="3" borderId="0" xfId="1" applyNumberFormat="1" applyFont="1" applyFill="1" applyAlignment="1">
      <alignment vertical="top"/>
    </xf>
    <xf numFmtId="4" fontId="51" fillId="3" borderId="0" xfId="1" applyNumberFormat="1" applyFont="1" applyFill="1" applyAlignment="1">
      <alignment vertical="top"/>
    </xf>
    <xf numFmtId="10" fontId="13" fillId="3" borderId="0" xfId="1" applyNumberFormat="1" applyFont="1" applyFill="1" applyAlignment="1">
      <alignment horizontal="right" vertical="top"/>
    </xf>
    <xf numFmtId="4" fontId="13" fillId="3" borderId="0" xfId="1" applyNumberFormat="1" applyFont="1" applyFill="1" applyAlignment="1">
      <alignment horizontal="right" vertical="top"/>
    </xf>
    <xf numFmtId="0" fontId="23" fillId="3" borderId="0" xfId="1" applyFont="1" applyFill="1" applyAlignment="1">
      <alignment vertical="top" wrapText="1"/>
    </xf>
    <xf numFmtId="0" fontId="12" fillId="3" borderId="11" xfId="1" applyFont="1" applyFill="1" applyBorder="1" applyAlignment="1">
      <alignment vertical="top" wrapText="1"/>
    </xf>
    <xf numFmtId="0" fontId="12" fillId="0" borderId="5" xfId="0" applyFont="1" applyBorder="1" applyAlignment="1">
      <alignment horizontal="left" vertical="center" wrapText="1"/>
    </xf>
    <xf numFmtId="0" fontId="12" fillId="0" borderId="5" xfId="0" applyFont="1" applyBorder="1" applyAlignment="1">
      <alignment vertical="top" wrapText="1"/>
    </xf>
    <xf numFmtId="1" fontId="48" fillId="2" borderId="10" xfId="0" applyNumberFormat="1" applyFont="1" applyFill="1" applyBorder="1" applyAlignment="1" applyProtection="1">
      <alignment horizontal="center" vertical="center"/>
      <protection locked="0"/>
    </xf>
    <xf numFmtId="14" fontId="48" fillId="2" borderId="10" xfId="0" applyNumberFormat="1" applyFont="1" applyFill="1" applyBorder="1" applyAlignment="1" applyProtection="1">
      <alignment horizontal="center" vertical="center"/>
      <protection locked="0"/>
    </xf>
    <xf numFmtId="0" fontId="52" fillId="3" borderId="0" xfId="1" applyFont="1" applyFill="1" applyAlignment="1" applyProtection="1">
      <alignment vertical="top"/>
      <protection hidden="1"/>
    </xf>
    <xf numFmtId="0" fontId="23" fillId="3" borderId="0" xfId="1" applyFont="1" applyFill="1" applyAlignment="1" applyProtection="1">
      <alignment vertical="top"/>
      <protection hidden="1"/>
    </xf>
    <xf numFmtId="4" fontId="38" fillId="3" borderId="0" xfId="1" applyNumberFormat="1" applyFont="1" applyFill="1" applyAlignment="1" applyProtection="1">
      <alignment horizontal="center" vertical="center" wrapText="1"/>
      <protection hidden="1"/>
    </xf>
    <xf numFmtId="0" fontId="23" fillId="3" borderId="0" xfId="1" applyFont="1" applyFill="1" applyAlignment="1" applyProtection="1">
      <alignment horizontal="center" vertical="top"/>
      <protection hidden="1"/>
    </xf>
    <xf numFmtId="4" fontId="38" fillId="3" borderId="0" xfId="1" applyNumberFormat="1" applyFont="1" applyFill="1" applyAlignment="1" applyProtection="1">
      <alignment horizontal="right" vertical="top"/>
      <protection hidden="1"/>
    </xf>
    <xf numFmtId="4" fontId="23" fillId="3" borderId="0" xfId="1" applyNumberFormat="1" applyFont="1" applyFill="1" applyAlignment="1" applyProtection="1">
      <alignment vertical="top"/>
      <protection hidden="1"/>
    </xf>
    <xf numFmtId="4" fontId="23" fillId="3" borderId="0" xfId="1" applyNumberFormat="1" applyFont="1" applyFill="1" applyAlignment="1" applyProtection="1">
      <alignment horizontal="center" vertical="top"/>
      <protection hidden="1"/>
    </xf>
    <xf numFmtId="0" fontId="23" fillId="3" borderId="0" xfId="1" applyFont="1" applyFill="1" applyAlignment="1" applyProtection="1">
      <alignment horizontal="center" vertical="top" wrapText="1"/>
      <protection hidden="1"/>
    </xf>
    <xf numFmtId="0" fontId="43" fillId="0" borderId="0" xfId="0" applyFont="1"/>
    <xf numFmtId="0" fontId="43" fillId="0" borderId="0" xfId="0" applyFont="1" applyAlignment="1">
      <alignment vertical="top" wrapText="1"/>
    </xf>
    <xf numFmtId="0" fontId="25" fillId="3" borderId="0" xfId="0" applyFont="1" applyFill="1" applyAlignment="1">
      <alignment vertical="top" wrapText="1"/>
    </xf>
    <xf numFmtId="0" fontId="25" fillId="3" borderId="0" xfId="0" applyFont="1" applyFill="1"/>
    <xf numFmtId="0" fontId="8" fillId="3" borderId="0" xfId="1" applyFont="1" applyFill="1" applyAlignment="1">
      <alignment vertical="top"/>
    </xf>
    <xf numFmtId="49" fontId="22" fillId="3" borderId="3" xfId="1" applyNumberFormat="1" applyFont="1" applyFill="1" applyBorder="1" applyAlignment="1">
      <alignment horizontal="center" vertical="top"/>
    </xf>
    <xf numFmtId="0" fontId="52" fillId="3" borderId="3" xfId="1" applyFont="1" applyFill="1" applyBorder="1" applyAlignment="1">
      <alignment horizontal="center" vertical="top"/>
    </xf>
    <xf numFmtId="0" fontId="36" fillId="3" borderId="3" xfId="1" applyFont="1" applyFill="1" applyBorder="1" applyAlignment="1" applyProtection="1">
      <alignment horizontal="center" vertical="top"/>
      <protection hidden="1"/>
    </xf>
    <xf numFmtId="0" fontId="54" fillId="3" borderId="0" xfId="1" applyFont="1" applyFill="1" applyAlignment="1" applyProtection="1">
      <alignment horizontal="center" vertical="top"/>
      <protection hidden="1"/>
    </xf>
    <xf numFmtId="0" fontId="8" fillId="3" borderId="11" xfId="1" applyFont="1" applyFill="1" applyBorder="1" applyAlignment="1">
      <alignment vertical="top" wrapText="1"/>
    </xf>
    <xf numFmtId="0" fontId="0" fillId="0" borderId="0" xfId="0" applyAlignment="1">
      <alignment vertical="top" wrapText="1"/>
    </xf>
    <xf numFmtId="0" fontId="53" fillId="0" borderId="0" xfId="0" applyFont="1" applyAlignment="1">
      <alignment vertical="top" wrapText="1"/>
    </xf>
    <xf numFmtId="0" fontId="55" fillId="3" borderId="3" xfId="0" applyFont="1" applyFill="1" applyBorder="1" applyAlignment="1" applyProtection="1">
      <alignment horizontal="center"/>
      <protection hidden="1"/>
    </xf>
    <xf numFmtId="4" fontId="56" fillId="0" borderId="3" xfId="0" applyNumberFormat="1" applyFont="1" applyBorder="1" applyAlignment="1" applyProtection="1">
      <alignment horizontal="center" vertical="distributed"/>
      <protection hidden="1"/>
    </xf>
    <xf numFmtId="4" fontId="9" fillId="0" borderId="3" xfId="0" applyNumberFormat="1" applyFont="1" applyBorder="1" applyAlignment="1">
      <alignment horizontal="center" vertical="center" wrapText="1"/>
    </xf>
    <xf numFmtId="0" fontId="43" fillId="0" borderId="3" xfId="0" applyFont="1" applyBorder="1" applyAlignment="1">
      <alignment vertical="top" wrapText="1"/>
    </xf>
    <xf numFmtId="0" fontId="43" fillId="0" borderId="3" xfId="0" applyFont="1" applyBorder="1" applyAlignment="1">
      <alignment horizontal="center" vertical="top" wrapText="1"/>
    </xf>
    <xf numFmtId="0" fontId="7" fillId="3" borderId="3" xfId="1" applyFont="1" applyFill="1" applyBorder="1" applyAlignment="1">
      <alignment horizontal="left" vertical="top" wrapText="1"/>
    </xf>
    <xf numFmtId="0" fontId="37" fillId="0" borderId="0" xfId="1" applyFont="1" applyAlignment="1" applyProtection="1">
      <alignment vertical="top" wrapText="1"/>
      <protection hidden="1"/>
    </xf>
    <xf numFmtId="0" fontId="13" fillId="0" borderId="0" xfId="1" applyFont="1" applyAlignment="1">
      <alignment vertical="top" wrapText="1"/>
    </xf>
    <xf numFmtId="0" fontId="37" fillId="3" borderId="0" xfId="1" applyFont="1" applyFill="1" applyAlignment="1">
      <alignment vertical="top"/>
    </xf>
    <xf numFmtId="0" fontId="13" fillId="0" borderId="0" xfId="1" applyFont="1" applyAlignment="1">
      <alignment vertical="top"/>
    </xf>
    <xf numFmtId="49" fontId="13" fillId="0" borderId="0" xfId="1" applyNumberFormat="1" applyFont="1" applyAlignment="1">
      <alignment horizontal="center" vertical="top"/>
    </xf>
    <xf numFmtId="4" fontId="13" fillId="0" borderId="0" xfId="1" applyNumberFormat="1" applyFont="1" applyAlignment="1">
      <alignment vertical="top"/>
    </xf>
    <xf numFmtId="0" fontId="24" fillId="0" borderId="0" xfId="0" applyFont="1" applyProtection="1">
      <protection hidden="1"/>
    </xf>
    <xf numFmtId="0" fontId="25" fillId="0" borderId="0" xfId="0" applyFont="1" applyProtection="1">
      <protection hidden="1"/>
    </xf>
    <xf numFmtId="4" fontId="28" fillId="0" borderId="0" xfId="0" applyNumberFormat="1" applyFont="1" applyAlignment="1" applyProtection="1">
      <alignment vertical="center"/>
      <protection hidden="1"/>
    </xf>
    <xf numFmtId="4" fontId="28" fillId="0" borderId="0" xfId="0" applyNumberFormat="1" applyFont="1" applyProtection="1">
      <protection hidden="1"/>
    </xf>
    <xf numFmtId="0" fontId="8" fillId="12" borderId="3" xfId="9" applyFont="1" applyFill="1" applyBorder="1" applyAlignment="1">
      <alignment horizontal="center" vertical="center" wrapText="1"/>
    </xf>
    <xf numFmtId="0" fontId="8" fillId="12" borderId="3" xfId="9" applyFont="1" applyFill="1" applyBorder="1" applyAlignment="1">
      <alignment horizontal="left" vertical="center" wrapText="1"/>
    </xf>
    <xf numFmtId="4" fontId="7" fillId="12" borderId="3" xfId="0" applyNumberFormat="1" applyFont="1" applyFill="1" applyBorder="1"/>
    <xf numFmtId="0" fontId="25" fillId="0" borderId="0" xfId="0" applyFont="1" applyAlignment="1">
      <alignment horizontal="left" vertical="top" wrapText="1"/>
    </xf>
    <xf numFmtId="0" fontId="30" fillId="0" borderId="0" xfId="0" applyFont="1" applyAlignment="1">
      <alignment horizontal="left" vertical="top" wrapText="1"/>
    </xf>
    <xf numFmtId="0" fontId="30" fillId="3" borderId="0" xfId="0" applyFont="1" applyFill="1" applyAlignment="1">
      <alignment horizontal="left" vertical="top" wrapText="1"/>
    </xf>
    <xf numFmtId="0" fontId="24" fillId="0" borderId="0" xfId="0" applyFont="1" applyAlignment="1">
      <alignment horizontal="left" vertical="top" wrapText="1"/>
    </xf>
    <xf numFmtId="0" fontId="29" fillId="0" borderId="0" xfId="1" applyFont="1" applyAlignment="1">
      <alignment horizontal="left" vertical="top" wrapText="1"/>
    </xf>
    <xf numFmtId="0" fontId="25" fillId="0" borderId="0" xfId="1" applyFont="1" applyAlignment="1">
      <alignment horizontal="left" vertical="top" wrapText="1"/>
    </xf>
    <xf numFmtId="0" fontId="10" fillId="3" borderId="0" xfId="0" applyFont="1" applyFill="1" applyAlignment="1">
      <alignment horizontal="left" vertical="center" wrapText="1"/>
    </xf>
    <xf numFmtId="0" fontId="25" fillId="0" borderId="0" xfId="0" applyFont="1" applyAlignment="1">
      <alignment horizontal="center" vertical="top" wrapText="1"/>
    </xf>
    <xf numFmtId="0" fontId="57" fillId="0" borderId="3" xfId="0" applyFont="1" applyBorder="1" applyAlignment="1">
      <alignment horizontal="center" vertical="center" wrapText="1"/>
    </xf>
    <xf numFmtId="0" fontId="9" fillId="0" borderId="5" xfId="1" applyFont="1" applyBorder="1" applyAlignment="1">
      <alignment horizontal="center" vertical="top"/>
    </xf>
    <xf numFmtId="0" fontId="9" fillId="0" borderId="3" xfId="1" applyFont="1" applyBorder="1" applyAlignment="1">
      <alignment horizontal="center" vertical="top"/>
    </xf>
    <xf numFmtId="4" fontId="8" fillId="0" borderId="3" xfId="1" applyNumberFormat="1" applyFont="1" applyBorder="1" applyAlignment="1">
      <alignment horizontal="center" vertical="center" wrapText="1"/>
    </xf>
    <xf numFmtId="0" fontId="8" fillId="3" borderId="3" xfId="1" applyFont="1" applyFill="1" applyBorder="1" applyAlignment="1">
      <alignment horizontal="left" vertical="top"/>
    </xf>
    <xf numFmtId="0" fontId="7" fillId="3" borderId="3" xfId="1" applyFont="1" applyFill="1" applyBorder="1" applyAlignment="1">
      <alignment horizontal="left" vertical="top"/>
    </xf>
    <xf numFmtId="49" fontId="8" fillId="0" borderId="3" xfId="1" applyNumberFormat="1" applyFont="1" applyBorder="1" applyAlignment="1">
      <alignment horizontal="center" vertical="center"/>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0" fontId="8" fillId="0" borderId="3" xfId="1" applyFont="1" applyBorder="1" applyAlignment="1">
      <alignment vertical="top" wrapText="1"/>
    </xf>
    <xf numFmtId="49" fontId="7" fillId="0" borderId="0" xfId="1" applyNumberFormat="1" applyFont="1" applyAlignment="1">
      <alignment horizontal="center" vertical="top"/>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8" fillId="0" borderId="6"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2" fontId="7" fillId="0" borderId="12" xfId="1" applyNumberFormat="1" applyFont="1" applyBorder="1" applyAlignment="1">
      <alignment horizontal="center" vertical="top"/>
    </xf>
    <xf numFmtId="2" fontId="7" fillId="0" borderId="7" xfId="1" applyNumberFormat="1" applyFont="1" applyBorder="1" applyAlignment="1">
      <alignment horizontal="center" vertical="top"/>
    </xf>
    <xf numFmtId="0" fontId="8" fillId="11" borderId="4" xfId="0" applyFont="1" applyFill="1" applyBorder="1" applyAlignment="1">
      <alignment horizontal="center" vertical="top" wrapText="1"/>
    </xf>
    <xf numFmtId="0" fontId="8" fillId="11"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9" fillId="6" borderId="3" xfId="7" applyFont="1" applyFill="1" applyBorder="1" applyAlignment="1">
      <alignment horizontal="center" vertical="center" wrapText="1"/>
    </xf>
    <xf numFmtId="0" fontId="9" fillId="6" borderId="3" xfId="7" applyFont="1" applyFill="1" applyBorder="1" applyAlignment="1">
      <alignment horizontal="left" vertical="center" wrapText="1"/>
    </xf>
    <xf numFmtId="0" fontId="8" fillId="7" borderId="3" xfId="9" applyFont="1" applyFill="1" applyBorder="1" applyAlignment="1">
      <alignment horizontal="left" vertical="center" wrapText="1"/>
    </xf>
    <xf numFmtId="0" fontId="8" fillId="8" borderId="3" xfId="9" applyFont="1" applyFill="1" applyBorder="1" applyAlignment="1">
      <alignment horizontal="center"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8" fillId="0" borderId="3" xfId="9" applyFont="1" applyBorder="1" applyAlignment="1">
      <alignment horizontal="center" vertical="center" wrapText="1"/>
    </xf>
    <xf numFmtId="0" fontId="45" fillId="4" borderId="1" xfId="0" applyFont="1" applyFill="1" applyBorder="1" applyAlignment="1">
      <alignment horizontal="center" vertical="distributed" wrapText="1"/>
    </xf>
    <xf numFmtId="0" fontId="45" fillId="4" borderId="1" xfId="0" applyFont="1" applyFill="1" applyBorder="1" applyAlignment="1">
      <alignment horizontal="center"/>
    </xf>
    <xf numFmtId="0" fontId="45" fillId="0" borderId="3" xfId="0" applyFont="1" applyBorder="1" applyAlignment="1">
      <alignment horizontal="left" vertical="distributed" wrapText="1"/>
    </xf>
    <xf numFmtId="4" fontId="44" fillId="0" borderId="3" xfId="0" applyNumberFormat="1" applyFont="1" applyBorder="1" applyAlignment="1">
      <alignment horizontal="center" vertical="distributed"/>
    </xf>
    <xf numFmtId="0" fontId="48" fillId="3" borderId="3" xfId="0" applyFont="1" applyFill="1" applyBorder="1" applyAlignment="1">
      <alignment horizontal="left" vertical="center" wrapText="1"/>
    </xf>
    <xf numFmtId="2" fontId="8" fillId="0" borderId="0" xfId="0" applyNumberFormat="1" applyFont="1" applyAlignment="1">
      <alignment horizontal="left" vertical="center" wrapText="1"/>
    </xf>
    <xf numFmtId="0" fontId="22" fillId="0" borderId="3" xfId="0" applyFont="1" applyBorder="1" applyAlignment="1">
      <alignment horizontal="center" vertical="center" wrapText="1"/>
    </xf>
    <xf numFmtId="0" fontId="8" fillId="0" borderId="3" xfId="0" applyFont="1" applyBorder="1" applyAlignment="1">
      <alignment horizontal="center" vertical="center" wrapText="1"/>
    </xf>
    <xf numFmtId="0" fontId="9" fillId="3" borderId="4" xfId="0" applyFont="1" applyFill="1" applyBorder="1" applyAlignment="1">
      <alignment horizontal="center" vertical="center"/>
    </xf>
    <xf numFmtId="0" fontId="9" fillId="3" borderId="5" xfId="0" applyFont="1" applyFill="1" applyBorder="1" applyAlignment="1">
      <alignment horizontal="center" vertical="center"/>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8" borderId="0" xfId="0" applyNumberFormat="1" applyFont="1" applyFill="1" applyAlignment="1" applyProtection="1">
      <alignment horizontal="left" vertical="center" wrapText="1"/>
      <protection locked="0"/>
    </xf>
    <xf numFmtId="4" fontId="22" fillId="4" borderId="4" xfId="1" applyNumberFormat="1" applyFont="1" applyFill="1" applyBorder="1" applyAlignment="1">
      <alignment horizontal="center" vertical="top"/>
    </xf>
    <xf numFmtId="4" fontId="22" fillId="4" borderId="2" xfId="1" applyNumberFormat="1" applyFont="1" applyFill="1" applyBorder="1" applyAlignment="1">
      <alignment horizontal="center" vertical="top"/>
    </xf>
    <xf numFmtId="4" fontId="22" fillId="4" borderId="5" xfId="1" applyNumberFormat="1" applyFont="1" applyFill="1" applyBorder="1" applyAlignment="1">
      <alignment horizontal="center" vertical="top"/>
    </xf>
    <xf numFmtId="4" fontId="7" fillId="0" borderId="0" xfId="1" applyNumberFormat="1" applyFont="1" applyAlignment="1">
      <alignment vertical="distributed"/>
    </xf>
    <xf numFmtId="10" fontId="7" fillId="3" borderId="0" xfId="1" applyNumberFormat="1" applyFont="1" applyFill="1" applyAlignment="1">
      <alignment horizontal="right" vertical="top"/>
    </xf>
    <xf numFmtId="4" fontId="7" fillId="3" borderId="0" xfId="1" applyNumberFormat="1" applyFont="1" applyFill="1" applyAlignment="1">
      <alignment horizontal="right" vertical="top"/>
    </xf>
    <xf numFmtId="0" fontId="33" fillId="3" borderId="0" xfId="1" applyFont="1" applyFill="1" applyAlignment="1">
      <alignment vertical="top"/>
    </xf>
    <xf numFmtId="9" fontId="33" fillId="3" borderId="0" xfId="1" applyNumberFormat="1" applyFont="1" applyFill="1" applyAlignment="1">
      <alignment vertical="top"/>
    </xf>
    <xf numFmtId="9" fontId="58" fillId="0" borderId="0" xfId="1" applyNumberFormat="1" applyFont="1" applyAlignment="1">
      <alignment vertical="top"/>
    </xf>
    <xf numFmtId="0" fontId="58" fillId="0" borderId="0" xfId="1" applyFont="1" applyAlignment="1">
      <alignment vertical="top"/>
    </xf>
    <xf numFmtId="4" fontId="7" fillId="3" borderId="0" xfId="1" applyNumberFormat="1" applyFont="1" applyFill="1" applyAlignment="1">
      <alignment vertical="top"/>
    </xf>
    <xf numFmtId="4" fontId="8" fillId="3" borderId="0" xfId="0" applyNumberFormat="1" applyFont="1" applyFill="1" applyAlignment="1">
      <alignment horizontal="center" vertical="center"/>
    </xf>
    <xf numFmtId="0" fontId="8" fillId="3" borderId="0" xfId="0" applyFont="1" applyFill="1" applyAlignment="1">
      <alignment horizontal="center" vertical="center"/>
    </xf>
    <xf numFmtId="49" fontId="7" fillId="0" borderId="0" xfId="1" applyNumberFormat="1" applyFont="1" applyAlignment="1" applyProtection="1">
      <alignment horizontal="center" vertical="top"/>
      <protection hidden="1"/>
    </xf>
    <xf numFmtId="0" fontId="7" fillId="0" borderId="0" xfId="1" applyFont="1" applyAlignment="1" applyProtection="1">
      <alignment vertical="top" wrapText="1"/>
      <protection hidden="1"/>
    </xf>
    <xf numFmtId="4" fontId="7" fillId="0" borderId="0" xfId="1" applyNumberFormat="1" applyFont="1" applyAlignment="1" applyProtection="1">
      <alignment horizontal="right" vertical="top"/>
      <protection hidden="1"/>
    </xf>
    <xf numFmtId="4" fontId="7" fillId="3" borderId="0" xfId="1" applyNumberFormat="1" applyFont="1" applyFill="1" applyAlignment="1" applyProtection="1">
      <alignment horizontal="right" vertical="top"/>
      <protection hidden="1"/>
    </xf>
    <xf numFmtId="4" fontId="33" fillId="3" borderId="0" xfId="1" applyNumberFormat="1" applyFont="1" applyFill="1" applyAlignment="1" applyProtection="1">
      <alignment vertical="top"/>
      <protection hidden="1"/>
    </xf>
    <xf numFmtId="9" fontId="33" fillId="3" borderId="0" xfId="1" applyNumberFormat="1" applyFont="1" applyFill="1" applyAlignment="1" applyProtection="1">
      <alignment vertical="top"/>
      <protection hidden="1"/>
    </xf>
    <xf numFmtId="9" fontId="58" fillId="0" borderId="0" xfId="1" applyNumberFormat="1" applyFont="1" applyAlignment="1" applyProtection="1">
      <alignment vertical="top"/>
      <protection hidden="1"/>
    </xf>
    <xf numFmtId="0" fontId="58" fillId="0" borderId="0" xfId="1" applyFont="1" applyAlignment="1" applyProtection="1">
      <alignment vertical="top"/>
      <protection hidden="1"/>
    </xf>
    <xf numFmtId="4" fontId="7" fillId="3" borderId="0" xfId="1" applyNumberFormat="1" applyFont="1" applyFill="1" applyAlignment="1" applyProtection="1">
      <alignment vertical="top"/>
      <protection hidden="1"/>
    </xf>
    <xf numFmtId="4" fontId="8" fillId="3" borderId="0" xfId="0" applyNumberFormat="1" applyFont="1" applyFill="1" applyAlignment="1" applyProtection="1">
      <alignment horizontal="center" vertical="center"/>
      <protection hidden="1"/>
    </xf>
    <xf numFmtId="0" fontId="8" fillId="3" borderId="0" xfId="0" applyFont="1" applyFill="1" applyAlignment="1" applyProtection="1">
      <alignment horizontal="center" vertical="center"/>
      <protection hidden="1"/>
    </xf>
    <xf numFmtId="0" fontId="7" fillId="3" borderId="0" xfId="1" applyFont="1" applyFill="1" applyAlignment="1" applyProtection="1">
      <alignment vertical="top"/>
      <protection hidden="1"/>
    </xf>
    <xf numFmtId="0" fontId="7" fillId="0" borderId="0" xfId="1" applyFont="1" applyAlignment="1" applyProtection="1">
      <alignment vertical="top"/>
      <protection hidden="1"/>
    </xf>
    <xf numFmtId="4" fontId="33" fillId="3" borderId="0" xfId="1" applyNumberFormat="1" applyFont="1" applyFill="1" applyAlignment="1">
      <alignment vertical="top"/>
    </xf>
    <xf numFmtId="4" fontId="7" fillId="3" borderId="0" xfId="0" applyNumberFormat="1" applyFont="1" applyFill="1" applyAlignment="1">
      <alignment horizontal="center" vertical="center" wrapText="1"/>
    </xf>
    <xf numFmtId="4" fontId="7" fillId="0" borderId="0" xfId="1" applyNumberFormat="1" applyFont="1" applyAlignment="1">
      <alignment vertical="top"/>
    </xf>
  </cellXfs>
  <cellStyles count="13">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C116F458-1A57-44B7-AF65-194C662498A6}"/>
    <cellStyle name="Percent 2" xfId="3" xr:uid="{00000000-0005-0000-0000-000005000000}"/>
    <cellStyle name="Pivot Table Category" xfId="9" xr:uid="{026E4DF5-FD38-4DAA-8FF1-855A07CC94F9}"/>
    <cellStyle name="Pivot Table Corner" xfId="8" xr:uid="{41E332D8-798C-476A-8071-26B5735F1A7F}"/>
    <cellStyle name="Pivot Table Field" xfId="7" xr:uid="{0E7E55C6-BBA9-4380-9E97-6053EE3841B2}"/>
    <cellStyle name="Pivot Table Result" xfId="12" xr:uid="{58E223CD-6E7A-478A-8AF0-EE8ADCC407F1}"/>
    <cellStyle name="Pivot Table Title" xfId="11" xr:uid="{83205077-DD42-4CB4-9797-3E259A011A6B}"/>
    <cellStyle name="Pivot Table Value" xfId="10" xr:uid="{727A6EED-012B-4B6F-91B5-0FF4278FDABC}"/>
    <cellStyle name="Procent" xfId="5" builtinId="5"/>
  </cellStyles>
  <dxfs count="7">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92490-4062-422B-A856-DE572F1F123E}">
  <dimension ref="A1:W69"/>
  <sheetViews>
    <sheetView topLeftCell="A9" zoomScale="80" zoomScaleNormal="80" workbookViewId="0">
      <selection activeCell="L17" sqref="L17"/>
    </sheetView>
  </sheetViews>
  <sheetFormatPr defaultRowHeight="12.6" x14ac:dyDescent="0.25"/>
  <cols>
    <col min="1" max="1" width="3.77734375" style="29" customWidth="1"/>
    <col min="2" max="2" width="20.5546875" style="29" customWidth="1"/>
    <col min="3" max="4" width="8.88671875" style="29"/>
    <col min="5" max="5" width="14.5546875" style="29" customWidth="1"/>
    <col min="6" max="6" width="4.6640625" style="29" customWidth="1"/>
    <col min="7" max="10" width="8.88671875" style="29"/>
    <col min="11" max="11" width="12.5546875" style="29" bestFit="1" customWidth="1"/>
    <col min="12" max="12" width="11.33203125" style="29" bestFit="1" customWidth="1"/>
    <col min="13" max="16384" width="8.88671875" style="29"/>
  </cols>
  <sheetData>
    <row r="1" spans="1:16" x14ac:dyDescent="0.25">
      <c r="A1" s="28" t="s">
        <v>228</v>
      </c>
    </row>
    <row r="3" spans="1:16" ht="15.6" customHeight="1" x14ac:dyDescent="0.25">
      <c r="A3" s="32"/>
      <c r="B3" s="29" t="s">
        <v>231</v>
      </c>
    </row>
    <row r="4" spans="1:16" ht="15.6" customHeight="1" x14ac:dyDescent="0.25">
      <c r="A4" s="32"/>
      <c r="B4" s="29" t="s">
        <v>220</v>
      </c>
    </row>
    <row r="5" spans="1:16" ht="31.8" customHeight="1" x14ac:dyDescent="0.25">
      <c r="A5" s="32"/>
      <c r="B5" s="350" t="s">
        <v>221</v>
      </c>
      <c r="C5" s="350"/>
      <c r="D5" s="350"/>
      <c r="E5" s="350"/>
      <c r="F5" s="350"/>
      <c r="G5" s="350"/>
      <c r="H5" s="350"/>
      <c r="I5" s="350"/>
      <c r="J5" s="350"/>
      <c r="K5" s="350"/>
      <c r="L5" s="350"/>
      <c r="M5" s="350"/>
      <c r="N5" s="350"/>
      <c r="O5" s="32"/>
    </row>
    <row r="6" spans="1:16" x14ac:dyDescent="0.25">
      <c r="A6" s="32"/>
      <c r="B6" s="33"/>
      <c r="C6" s="33"/>
      <c r="D6" s="33"/>
      <c r="E6" s="33"/>
      <c r="F6" s="33"/>
      <c r="G6" s="33"/>
      <c r="H6" s="33"/>
      <c r="I6" s="33"/>
      <c r="J6" s="33"/>
      <c r="K6" s="33"/>
      <c r="L6" s="33"/>
      <c r="M6" s="33"/>
      <c r="N6" s="33"/>
      <c r="O6" s="32"/>
    </row>
    <row r="7" spans="1:16" s="322" customFormat="1" ht="31.8" customHeight="1" x14ac:dyDescent="0.25">
      <c r="A7" s="321"/>
      <c r="B7" s="352" t="s">
        <v>486</v>
      </c>
      <c r="C7" s="352"/>
      <c r="D7" s="352"/>
      <c r="E7" s="352"/>
      <c r="F7" s="352"/>
      <c r="G7" s="352"/>
      <c r="H7" s="352"/>
      <c r="I7" s="352"/>
      <c r="J7" s="352"/>
      <c r="K7" s="352"/>
      <c r="L7" s="352"/>
      <c r="M7" s="352"/>
      <c r="N7" s="352"/>
      <c r="O7" s="352"/>
    </row>
    <row r="8" spans="1:16" s="35" customFormat="1" x14ac:dyDescent="0.25">
      <c r="A8" s="34"/>
      <c r="B8" s="351" t="s">
        <v>234</v>
      </c>
      <c r="C8" s="351"/>
      <c r="D8" s="351"/>
      <c r="E8" s="351"/>
      <c r="F8" s="351"/>
      <c r="G8" s="351"/>
      <c r="H8" s="351"/>
      <c r="I8" s="351"/>
      <c r="J8" s="351"/>
      <c r="K8" s="351"/>
      <c r="L8" s="351"/>
      <c r="M8" s="351"/>
      <c r="N8" s="351"/>
      <c r="O8" s="351"/>
    </row>
    <row r="9" spans="1:16" ht="25.8" customHeight="1" x14ac:dyDescent="0.25">
      <c r="A9" s="32"/>
      <c r="B9" s="350" t="s">
        <v>222</v>
      </c>
      <c r="C9" s="350"/>
      <c r="D9" s="350"/>
      <c r="E9" s="350"/>
      <c r="F9" s="350"/>
      <c r="G9" s="350"/>
      <c r="H9" s="350"/>
      <c r="I9" s="350"/>
      <c r="J9" s="350"/>
      <c r="K9" s="350"/>
      <c r="L9" s="350"/>
      <c r="M9" s="350"/>
      <c r="N9" s="350"/>
      <c r="O9" s="32"/>
    </row>
    <row r="10" spans="1:16" ht="16.8" hidden="1" customHeight="1" x14ac:dyDescent="0.25">
      <c r="A10" s="32"/>
      <c r="B10" s="29" t="s">
        <v>223</v>
      </c>
      <c r="C10" s="33"/>
      <c r="D10" s="33"/>
      <c r="E10" s="33"/>
      <c r="F10" s="36">
        <v>0.1</v>
      </c>
      <c r="G10" s="350" t="s">
        <v>226</v>
      </c>
      <c r="H10" s="350"/>
      <c r="I10" s="350"/>
      <c r="J10" s="350"/>
      <c r="K10" s="350"/>
      <c r="L10" s="350"/>
      <c r="M10" s="350"/>
      <c r="N10" s="350"/>
      <c r="O10" s="350"/>
    </row>
    <row r="11" spans="1:16" ht="28.8" customHeight="1" x14ac:dyDescent="0.25">
      <c r="A11" s="32"/>
      <c r="B11" s="29" t="s">
        <v>224</v>
      </c>
      <c r="C11" s="33"/>
      <c r="D11" s="33"/>
      <c r="E11" s="33"/>
      <c r="F11" s="36">
        <v>0.1</v>
      </c>
      <c r="G11" s="350" t="s">
        <v>389</v>
      </c>
      <c r="H11" s="350"/>
      <c r="I11" s="350"/>
      <c r="J11" s="350"/>
      <c r="K11" s="350"/>
      <c r="L11" s="350"/>
      <c r="M11" s="350"/>
      <c r="N11" s="350"/>
      <c r="O11" s="350"/>
      <c r="P11" s="350"/>
    </row>
    <row r="12" spans="1:16" x14ac:dyDescent="0.25">
      <c r="B12" s="29" t="s">
        <v>400</v>
      </c>
      <c r="F12" s="36">
        <v>0.12</v>
      </c>
      <c r="G12" s="350" t="s">
        <v>401</v>
      </c>
      <c r="H12" s="350">
        <v>0.15</v>
      </c>
      <c r="I12" s="350"/>
      <c r="J12" s="350"/>
      <c r="K12" s="350"/>
      <c r="L12" s="350"/>
      <c r="M12" s="350"/>
      <c r="N12" s="350"/>
      <c r="O12" s="350"/>
    </row>
    <row r="13" spans="1:16" ht="28.8" customHeight="1" x14ac:dyDescent="0.25">
      <c r="B13" s="29" t="s">
        <v>225</v>
      </c>
      <c r="F13" s="36">
        <v>0.1</v>
      </c>
      <c r="G13" s="350" t="s">
        <v>390</v>
      </c>
      <c r="H13" s="350"/>
      <c r="I13" s="350"/>
      <c r="J13" s="350"/>
      <c r="K13" s="350"/>
      <c r="L13" s="350"/>
      <c r="M13" s="350"/>
      <c r="N13" s="350"/>
      <c r="O13" s="350"/>
      <c r="P13" s="350"/>
    </row>
    <row r="14" spans="1:16" ht="28.8" customHeight="1" x14ac:dyDescent="0.25">
      <c r="F14" s="36"/>
      <c r="G14" s="33"/>
      <c r="H14" s="33"/>
      <c r="I14" s="33"/>
      <c r="J14" s="33"/>
      <c r="K14" s="33"/>
      <c r="L14" s="33"/>
      <c r="M14" s="33"/>
      <c r="N14" s="33"/>
      <c r="O14" s="33"/>
      <c r="P14" s="33"/>
    </row>
    <row r="15" spans="1:16" s="28" customFormat="1" x14ac:dyDescent="0.25">
      <c r="B15" s="28" t="s">
        <v>227</v>
      </c>
      <c r="L15" s="343"/>
    </row>
    <row r="16" spans="1:16" x14ac:dyDescent="0.25">
      <c r="B16" s="29" t="s">
        <v>229</v>
      </c>
      <c r="L16" s="344"/>
    </row>
    <row r="17" spans="1:23" x14ac:dyDescent="0.25">
      <c r="B17" s="29" t="s">
        <v>232</v>
      </c>
      <c r="F17" s="36">
        <v>0.05</v>
      </c>
      <c r="G17" s="296" t="s">
        <v>355</v>
      </c>
      <c r="H17" s="296"/>
      <c r="I17" s="296"/>
      <c r="J17" s="296"/>
      <c r="K17" s="296"/>
      <c r="L17" s="345">
        <f>Buget_cerere!E7+Buget_cerere!E8+Buget_cerere!E9+Buget_cerere!E12+Buget_cerere!E15+Buget_cerere!E19+Buget_cerere!E20+Buget_cerere!E21+Buget_cerere!E22+Buget_cerere!E36+Buget_cerere!E44+Buget_cerere!E46+Buget_cerere!E48+Buget_cerere!E50+Buget_cerere!E53+Buget_cerere!E55+Buget_cerere!E59+Buget_cerere!E62+Buget_cerere!E68+Buget_cerere!E83+Buget_cerere!E74+Buget_cerere!E78</f>
        <v>0</v>
      </c>
      <c r="M17" s="296"/>
      <c r="N17" s="296"/>
    </row>
    <row r="18" spans="1:23" x14ac:dyDescent="0.25">
      <c r="B18" s="29" t="s">
        <v>233</v>
      </c>
      <c r="L18" s="344"/>
    </row>
    <row r="19" spans="1:23" x14ac:dyDescent="0.25">
      <c r="B19" s="29" t="s">
        <v>386</v>
      </c>
      <c r="K19" s="37">
        <f>Buget_cerere!E57</f>
        <v>0</v>
      </c>
      <c r="L19" s="346">
        <f>K19*F17</f>
        <v>0</v>
      </c>
    </row>
    <row r="20" spans="1:23" x14ac:dyDescent="0.25">
      <c r="B20" s="29" t="s">
        <v>387</v>
      </c>
    </row>
    <row r="21" spans="1:23" x14ac:dyDescent="0.25">
      <c r="B21" s="29" t="s">
        <v>361</v>
      </c>
    </row>
    <row r="23" spans="1:23" ht="24.6" customHeight="1" x14ac:dyDescent="0.25">
      <c r="B23" s="281" t="s">
        <v>388</v>
      </c>
      <c r="F23" s="36">
        <v>0.03</v>
      </c>
      <c r="G23" s="350" t="s">
        <v>360</v>
      </c>
      <c r="H23" s="350"/>
      <c r="I23" s="350"/>
      <c r="J23" s="350"/>
      <c r="K23" s="350"/>
      <c r="L23" s="350"/>
      <c r="M23" s="350"/>
      <c r="N23" s="350"/>
      <c r="O23" s="350"/>
      <c r="P23" s="350"/>
    </row>
    <row r="24" spans="1:23" x14ac:dyDescent="0.25">
      <c r="A24" s="38"/>
      <c r="B24" s="354"/>
      <c r="C24" s="354"/>
      <c r="D24" s="354"/>
      <c r="E24" s="354"/>
      <c r="F24" s="354"/>
      <c r="G24" s="354"/>
      <c r="H24" s="354"/>
      <c r="I24" s="354"/>
      <c r="J24" s="354"/>
      <c r="K24" s="354"/>
      <c r="L24" s="354"/>
      <c r="M24" s="354"/>
    </row>
    <row r="25" spans="1:23" hidden="1" x14ac:dyDescent="0.25">
      <c r="A25" s="38"/>
      <c r="B25" s="354"/>
      <c r="C25" s="354"/>
      <c r="D25" s="354"/>
      <c r="E25" s="354"/>
      <c r="F25" s="354"/>
      <c r="G25" s="354"/>
      <c r="H25" s="354"/>
      <c r="I25" s="354"/>
      <c r="J25" s="354"/>
      <c r="K25" s="354"/>
      <c r="L25" s="354"/>
      <c r="M25" s="354"/>
    </row>
    <row r="26" spans="1:23" ht="24" hidden="1" customHeight="1" x14ac:dyDescent="0.25">
      <c r="A26" s="39"/>
      <c r="B26" s="355"/>
      <c r="C26" s="355"/>
      <c r="D26" s="355"/>
      <c r="E26" s="355"/>
      <c r="F26" s="355"/>
      <c r="G26" s="355"/>
      <c r="H26" s="355"/>
      <c r="I26" s="355"/>
      <c r="J26" s="355"/>
      <c r="K26" s="355"/>
      <c r="L26" s="355"/>
      <c r="M26" s="355"/>
    </row>
    <row r="27" spans="1:23" hidden="1" x14ac:dyDescent="0.25"/>
    <row r="28" spans="1:23" x14ac:dyDescent="0.25">
      <c r="B28" s="29" t="s">
        <v>230</v>
      </c>
    </row>
    <row r="29" spans="1:23" x14ac:dyDescent="0.25">
      <c r="B29" s="29" t="s">
        <v>488</v>
      </c>
    </row>
    <row r="31" spans="1:23" ht="26.4" customHeight="1" x14ac:dyDescent="0.25">
      <c r="B31" s="351" t="s">
        <v>489</v>
      </c>
      <c r="C31" s="351"/>
      <c r="D31" s="351"/>
      <c r="E31" s="357" t="s">
        <v>357</v>
      </c>
      <c r="F31" s="357"/>
      <c r="M31" s="32"/>
      <c r="N31" s="32"/>
      <c r="O31" s="32"/>
      <c r="P31" s="32"/>
      <c r="Q31" s="32"/>
      <c r="R31" s="32"/>
      <c r="S31" s="32"/>
      <c r="T31" s="32"/>
      <c r="U31" s="32"/>
      <c r="V31" s="32"/>
      <c r="W31" s="32"/>
    </row>
    <row r="32" spans="1:23" ht="18" customHeight="1" x14ac:dyDescent="0.25">
      <c r="A32" s="34"/>
      <c r="B32" s="351" t="s">
        <v>490</v>
      </c>
      <c r="C32" s="351"/>
      <c r="D32" s="351"/>
      <c r="E32" s="351"/>
      <c r="F32" s="351"/>
      <c r="G32" s="351"/>
      <c r="H32" s="351"/>
      <c r="I32" s="351"/>
      <c r="J32" s="351"/>
      <c r="K32" s="351"/>
      <c r="L32" s="351"/>
      <c r="M32" s="351"/>
      <c r="N32" s="351"/>
      <c r="O32" s="351"/>
    </row>
    <row r="33" spans="1:16" hidden="1" x14ac:dyDescent="0.25"/>
    <row r="34" spans="1:16" ht="19.2" customHeight="1" x14ac:dyDescent="0.25">
      <c r="B34" s="29" t="s">
        <v>235</v>
      </c>
    </row>
    <row r="35" spans="1:16" ht="26.4" customHeight="1" x14ac:dyDescent="0.25">
      <c r="B35" s="28" t="s">
        <v>403</v>
      </c>
      <c r="C35" s="28"/>
      <c r="D35" s="30">
        <v>9.3100000000000002E-2</v>
      </c>
    </row>
    <row r="36" spans="1:16" ht="37.200000000000003" customHeight="1" x14ac:dyDescent="0.25">
      <c r="B36" s="350" t="s">
        <v>404</v>
      </c>
      <c r="C36" s="350"/>
      <c r="D36" s="350"/>
      <c r="E36" s="350"/>
      <c r="F36" s="350"/>
      <c r="G36" s="350"/>
      <c r="H36" s="350"/>
      <c r="I36" s="350"/>
      <c r="J36" s="350"/>
      <c r="K36" s="350"/>
      <c r="L36" s="350"/>
      <c r="M36" s="350"/>
      <c r="N36" s="350"/>
      <c r="O36" s="350"/>
      <c r="P36" s="350"/>
    </row>
    <row r="37" spans="1:16" x14ac:dyDescent="0.25">
      <c r="B37" s="33"/>
      <c r="C37" s="33"/>
      <c r="D37" s="33"/>
      <c r="E37" s="33"/>
      <c r="F37" s="33"/>
      <c r="G37" s="33"/>
      <c r="H37" s="33"/>
      <c r="I37" s="33"/>
      <c r="J37" s="33"/>
      <c r="K37" s="33"/>
      <c r="L37" s="33"/>
      <c r="M37" s="33"/>
      <c r="N37" s="33"/>
      <c r="O37" s="33"/>
      <c r="P37" s="33"/>
    </row>
    <row r="38" spans="1:16" ht="12.6" customHeight="1" x14ac:dyDescent="0.25">
      <c r="A38" s="34"/>
      <c r="B38" s="351" t="s">
        <v>354</v>
      </c>
      <c r="C38" s="351"/>
      <c r="D38" s="351"/>
      <c r="E38" s="351"/>
      <c r="F38" s="351"/>
      <c r="G38" s="351"/>
      <c r="H38" s="351"/>
      <c r="I38" s="351"/>
      <c r="J38" s="351"/>
      <c r="K38" s="351"/>
      <c r="L38" s="351"/>
      <c r="M38" s="351"/>
      <c r="N38" s="351"/>
      <c r="O38" s="351"/>
    </row>
    <row r="39" spans="1:16" ht="41.4" customHeight="1" x14ac:dyDescent="0.25">
      <c r="B39" s="356" t="s">
        <v>356</v>
      </c>
      <c r="C39" s="356"/>
      <c r="D39" s="356"/>
      <c r="E39" s="356"/>
      <c r="F39" s="356"/>
      <c r="G39" s="356"/>
      <c r="H39" s="356"/>
      <c r="I39" s="356"/>
      <c r="J39" s="356"/>
      <c r="K39" s="356"/>
      <c r="L39" s="356"/>
      <c r="M39" s="356"/>
      <c r="N39" s="356"/>
      <c r="O39" s="356"/>
    </row>
    <row r="40" spans="1:16" hidden="1" x14ac:dyDescent="0.25"/>
    <row r="41" spans="1:16" ht="12.6" customHeight="1" x14ac:dyDescent="0.25">
      <c r="A41" s="34"/>
      <c r="B41" s="351" t="s">
        <v>491</v>
      </c>
      <c r="C41" s="351"/>
      <c r="D41" s="351"/>
      <c r="E41" s="351"/>
      <c r="F41" s="351"/>
      <c r="G41" s="351"/>
      <c r="H41" s="351"/>
      <c r="I41" s="351"/>
      <c r="J41" s="351"/>
      <c r="K41" s="351"/>
      <c r="L41" s="351"/>
      <c r="M41" s="351"/>
      <c r="N41" s="351"/>
      <c r="O41" s="351"/>
    </row>
    <row r="42" spans="1:16" ht="12.6" customHeight="1" x14ac:dyDescent="0.25">
      <c r="A42" s="34"/>
      <c r="B42" s="107"/>
      <c r="C42" s="107"/>
      <c r="D42" s="107"/>
      <c r="E42" s="107"/>
      <c r="F42" s="107"/>
      <c r="G42" s="107"/>
      <c r="H42" s="107"/>
      <c r="I42" s="107"/>
      <c r="J42" s="107"/>
      <c r="K42" s="107"/>
      <c r="L42" s="107"/>
      <c r="M42" s="107"/>
      <c r="N42" s="107"/>
      <c r="O42" s="107"/>
    </row>
    <row r="43" spans="1:16" ht="27.6" customHeight="1" x14ac:dyDescent="0.25">
      <c r="B43" s="353" t="s">
        <v>362</v>
      </c>
      <c r="C43" s="353"/>
      <c r="D43" s="353"/>
      <c r="E43" s="353"/>
      <c r="F43" s="353"/>
      <c r="G43" s="353"/>
      <c r="H43" s="353"/>
      <c r="I43" s="353"/>
      <c r="J43" s="353"/>
      <c r="K43" s="353"/>
      <c r="L43" s="353"/>
      <c r="M43" s="353"/>
      <c r="N43" s="353"/>
      <c r="O43" s="353"/>
      <c r="P43" s="353"/>
    </row>
    <row r="44" spans="1:16" x14ac:dyDescent="0.25">
      <c r="B44" s="35" t="s">
        <v>363</v>
      </c>
    </row>
    <row r="45" spans="1:16" x14ac:dyDescent="0.25">
      <c r="B45" s="29" t="s">
        <v>364</v>
      </c>
    </row>
    <row r="46" spans="1:16" x14ac:dyDescent="0.25">
      <c r="B46" s="29" t="s">
        <v>492</v>
      </c>
    </row>
    <row r="47" spans="1:16" x14ac:dyDescent="0.25">
      <c r="B47" s="29" t="s">
        <v>365</v>
      </c>
    </row>
    <row r="48" spans="1:16" x14ac:dyDescent="0.25">
      <c r="B48" s="29" t="s">
        <v>366</v>
      </c>
    </row>
    <row r="49" spans="2:16" x14ac:dyDescent="0.25">
      <c r="B49" s="29" t="s">
        <v>367</v>
      </c>
    </row>
    <row r="50" spans="2:16" x14ac:dyDescent="0.25">
      <c r="B50" s="29" t="s">
        <v>368</v>
      </c>
    </row>
    <row r="51" spans="2:16" x14ac:dyDescent="0.25">
      <c r="B51" s="29" t="s">
        <v>369</v>
      </c>
    </row>
    <row r="52" spans="2:16" x14ac:dyDescent="0.25">
      <c r="B52" s="29" t="s">
        <v>370</v>
      </c>
    </row>
    <row r="53" spans="2:16" x14ac:dyDescent="0.25">
      <c r="B53" s="29" t="s">
        <v>371</v>
      </c>
    </row>
    <row r="54" spans="2:16" x14ac:dyDescent="0.25">
      <c r="B54" s="29" t="s">
        <v>372</v>
      </c>
    </row>
    <row r="55" spans="2:16" x14ac:dyDescent="0.25">
      <c r="B55" s="29" t="s">
        <v>373</v>
      </c>
    </row>
    <row r="56" spans="2:16" x14ac:dyDescent="0.25">
      <c r="B56" s="29" t="s">
        <v>493</v>
      </c>
      <c r="C56" s="323"/>
      <c r="D56" s="323"/>
      <c r="E56" s="323"/>
      <c r="F56" s="323"/>
      <c r="G56" s="323"/>
      <c r="H56" s="323"/>
      <c r="I56" s="323"/>
      <c r="J56" s="323"/>
    </row>
    <row r="57" spans="2:16" x14ac:dyDescent="0.25">
      <c r="B57" s="29" t="s">
        <v>627</v>
      </c>
      <c r="C57" s="323"/>
      <c r="D57" s="323"/>
      <c r="E57" s="323"/>
      <c r="F57" s="323"/>
      <c r="G57" s="323"/>
      <c r="H57" s="323"/>
      <c r="I57" s="323"/>
      <c r="J57" s="323"/>
    </row>
    <row r="58" spans="2:16" x14ac:dyDescent="0.25">
      <c r="B58" s="29" t="s">
        <v>374</v>
      </c>
    </row>
    <row r="59" spans="2:16" x14ac:dyDescent="0.25">
      <c r="B59" s="29" t="s">
        <v>375</v>
      </c>
    </row>
    <row r="60" spans="2:16" ht="28.2" customHeight="1" x14ac:dyDescent="0.25">
      <c r="B60" s="353" t="s">
        <v>376</v>
      </c>
      <c r="C60" s="353"/>
      <c r="D60" s="353"/>
      <c r="E60" s="353"/>
      <c r="F60" s="353"/>
      <c r="G60" s="353"/>
      <c r="H60" s="353"/>
      <c r="I60" s="353"/>
      <c r="J60" s="353"/>
      <c r="K60" s="353"/>
      <c r="L60" s="353"/>
      <c r="M60" s="353"/>
      <c r="N60" s="353"/>
      <c r="O60" s="353"/>
      <c r="P60" s="353"/>
    </row>
    <row r="61" spans="2:16" x14ac:dyDescent="0.25">
      <c r="B61" s="35" t="s">
        <v>377</v>
      </c>
    </row>
    <row r="62" spans="2:16" x14ac:dyDescent="0.25">
      <c r="B62" s="29" t="s">
        <v>378</v>
      </c>
    </row>
    <row r="63" spans="2:16" x14ac:dyDescent="0.25">
      <c r="B63" s="29" t="s">
        <v>379</v>
      </c>
    </row>
    <row r="64" spans="2:16" x14ac:dyDescent="0.25">
      <c r="B64" s="29" t="s">
        <v>380</v>
      </c>
    </row>
    <row r="65" spans="2:2" x14ac:dyDescent="0.25">
      <c r="B65" s="29" t="s">
        <v>381</v>
      </c>
    </row>
    <row r="66" spans="2:2" x14ac:dyDescent="0.25">
      <c r="B66" s="29" t="s">
        <v>382</v>
      </c>
    </row>
    <row r="67" spans="2:2" x14ac:dyDescent="0.25">
      <c r="B67" s="29" t="s">
        <v>383</v>
      </c>
    </row>
    <row r="68" spans="2:2" x14ac:dyDescent="0.25">
      <c r="B68" s="29" t="s">
        <v>384</v>
      </c>
    </row>
    <row r="69" spans="2:2" x14ac:dyDescent="0.25">
      <c r="B69" s="29" t="s">
        <v>385</v>
      </c>
    </row>
  </sheetData>
  <sheetProtection algorithmName="SHA-512" hashValue="QAX9cRZKdiRVVgz+1KYbEcor/X/TOz7evcCCKN7cvmc0VpxMYpHIa+lnabe/q4WhqoMDdtiD666jttJlq9S6OA==" saltValue="P6vxT7/liy4pqd3ti/bvvw==" spinCount="100000" sheet="1" objects="1" scenarios="1"/>
  <mergeCells count="21">
    <mergeCell ref="B36:P36"/>
    <mergeCell ref="B43:P43"/>
    <mergeCell ref="B60:P60"/>
    <mergeCell ref="G13:P13"/>
    <mergeCell ref="G11:P11"/>
    <mergeCell ref="B32:O32"/>
    <mergeCell ref="B24:M24"/>
    <mergeCell ref="B25:M25"/>
    <mergeCell ref="B26:M26"/>
    <mergeCell ref="G23:P23"/>
    <mergeCell ref="B41:O41"/>
    <mergeCell ref="B38:O38"/>
    <mergeCell ref="B39:O39"/>
    <mergeCell ref="B31:D31"/>
    <mergeCell ref="E31:F31"/>
    <mergeCell ref="B5:N5"/>
    <mergeCell ref="B8:O8"/>
    <mergeCell ref="G10:O10"/>
    <mergeCell ref="G12:O12"/>
    <mergeCell ref="B9:N9"/>
    <mergeCell ref="B7:O7"/>
  </mergeCells>
  <pageMargins left="0.25" right="0.25" top="0.5" bottom="0.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1511F-54F6-4D12-A057-52B9B7236B4B}">
  <dimension ref="A1:E46"/>
  <sheetViews>
    <sheetView topLeftCell="A40" zoomScale="70" zoomScaleNormal="70" workbookViewId="0">
      <selection activeCell="E13" sqref="E13"/>
    </sheetView>
  </sheetViews>
  <sheetFormatPr defaultRowHeight="12" x14ac:dyDescent="0.25"/>
  <cols>
    <col min="1" max="1" width="5.44140625" style="319" bestFit="1" customWidth="1"/>
    <col min="2" max="2" width="26.6640625" style="320" customWidth="1"/>
    <col min="3" max="3" width="33.44140625" style="320" customWidth="1"/>
    <col min="4" max="4" width="32.88671875" style="319" customWidth="1"/>
    <col min="5" max="5" width="42.5546875" style="319" customWidth="1"/>
    <col min="6" max="16384" width="8.88671875" style="319"/>
  </cols>
  <sheetData>
    <row r="1" spans="1:5" ht="26.4" customHeight="1" x14ac:dyDescent="0.25">
      <c r="A1" s="358" t="s">
        <v>417</v>
      </c>
      <c r="B1" s="358"/>
      <c r="C1" s="358"/>
      <c r="D1" s="358"/>
      <c r="E1" s="358"/>
    </row>
    <row r="2" spans="1:5" ht="49.8" customHeight="1" x14ac:dyDescent="0.25">
      <c r="A2" s="334" t="s">
        <v>418</v>
      </c>
      <c r="B2" s="334" t="s">
        <v>419</v>
      </c>
      <c r="C2" s="334" t="s">
        <v>420</v>
      </c>
      <c r="D2" s="334" t="s">
        <v>421</v>
      </c>
      <c r="E2" s="334" t="s">
        <v>422</v>
      </c>
    </row>
    <row r="3" spans="1:5" ht="40.799999999999997" customHeight="1" x14ac:dyDescent="0.25">
      <c r="A3" s="335">
        <v>1</v>
      </c>
      <c r="B3" s="334" t="s">
        <v>423</v>
      </c>
      <c r="C3" s="334" t="s">
        <v>424</v>
      </c>
      <c r="D3" s="334" t="s">
        <v>425</v>
      </c>
      <c r="E3" s="334" t="s">
        <v>426</v>
      </c>
    </row>
    <row r="4" spans="1:5" ht="30.6" customHeight="1" x14ac:dyDescent="0.25">
      <c r="A4" s="335">
        <v>2</v>
      </c>
      <c r="B4" s="334" t="s">
        <v>264</v>
      </c>
      <c r="C4" s="334" t="s">
        <v>265</v>
      </c>
      <c r="D4" s="334" t="s">
        <v>425</v>
      </c>
      <c r="E4" s="334" t="s">
        <v>427</v>
      </c>
    </row>
    <row r="5" spans="1:5" ht="41.4" customHeight="1" x14ac:dyDescent="0.25">
      <c r="A5" s="335">
        <v>3</v>
      </c>
      <c r="B5" s="334" t="s">
        <v>264</v>
      </c>
      <c r="C5" s="334" t="s">
        <v>428</v>
      </c>
      <c r="D5" s="334" t="s">
        <v>425</v>
      </c>
      <c r="E5" s="334" t="s">
        <v>429</v>
      </c>
    </row>
    <row r="6" spans="1:5" ht="37.200000000000003" customHeight="1" x14ac:dyDescent="0.25">
      <c r="A6" s="335">
        <v>4</v>
      </c>
      <c r="B6" s="334" t="s">
        <v>264</v>
      </c>
      <c r="C6" s="334" t="s">
        <v>430</v>
      </c>
      <c r="D6" s="334" t="s">
        <v>425</v>
      </c>
      <c r="E6" s="334" t="s">
        <v>431</v>
      </c>
    </row>
    <row r="7" spans="1:5" ht="37.200000000000003" customHeight="1" x14ac:dyDescent="0.25">
      <c r="A7" s="335">
        <v>5</v>
      </c>
      <c r="B7" s="334" t="s">
        <v>628</v>
      </c>
      <c r="C7" s="334" t="s">
        <v>268</v>
      </c>
      <c r="D7" s="334" t="s">
        <v>432</v>
      </c>
      <c r="E7" s="334" t="s">
        <v>629</v>
      </c>
    </row>
    <row r="8" spans="1:5" ht="33.6" customHeight="1" x14ac:dyDescent="0.25">
      <c r="A8" s="335">
        <v>6</v>
      </c>
      <c r="B8" s="334" t="s">
        <v>269</v>
      </c>
      <c r="C8" s="334" t="s">
        <v>270</v>
      </c>
      <c r="D8" s="334" t="s">
        <v>433</v>
      </c>
      <c r="E8" s="334" t="s">
        <v>434</v>
      </c>
    </row>
    <row r="9" spans="1:5" ht="39.6" customHeight="1" x14ac:dyDescent="0.25">
      <c r="A9" s="335">
        <v>7</v>
      </c>
      <c r="B9" s="334" t="s">
        <v>269</v>
      </c>
      <c r="C9" s="334" t="s">
        <v>271</v>
      </c>
      <c r="D9" s="334" t="s">
        <v>433</v>
      </c>
      <c r="E9" s="334" t="s">
        <v>435</v>
      </c>
    </row>
    <row r="10" spans="1:5" ht="37.799999999999997" customHeight="1" x14ac:dyDescent="0.25">
      <c r="A10" s="335">
        <v>8</v>
      </c>
      <c r="B10" s="334" t="s">
        <v>269</v>
      </c>
      <c r="C10" s="334" t="s">
        <v>436</v>
      </c>
      <c r="D10" s="334" t="s">
        <v>433</v>
      </c>
      <c r="E10" s="334" t="s">
        <v>437</v>
      </c>
    </row>
    <row r="11" spans="1:5" ht="40.799999999999997" customHeight="1" x14ac:dyDescent="0.25">
      <c r="A11" s="335">
        <v>9</v>
      </c>
      <c r="B11" s="334" t="s">
        <v>269</v>
      </c>
      <c r="C11" s="334" t="s">
        <v>438</v>
      </c>
      <c r="D11" s="334" t="s">
        <v>433</v>
      </c>
      <c r="E11" s="334" t="s">
        <v>439</v>
      </c>
    </row>
    <row r="12" spans="1:5" ht="33" customHeight="1" x14ac:dyDescent="0.25">
      <c r="A12" s="335">
        <v>10</v>
      </c>
      <c r="B12" s="334" t="s">
        <v>269</v>
      </c>
      <c r="C12" s="334" t="s">
        <v>274</v>
      </c>
      <c r="D12" s="334" t="s">
        <v>433</v>
      </c>
      <c r="E12" s="334" t="s">
        <v>440</v>
      </c>
    </row>
    <row r="13" spans="1:5" ht="43.8" customHeight="1" x14ac:dyDescent="0.25">
      <c r="A13" s="335">
        <v>11</v>
      </c>
      <c r="B13" s="334" t="s">
        <v>269</v>
      </c>
      <c r="C13" s="334" t="s">
        <v>630</v>
      </c>
      <c r="D13" s="334" t="s">
        <v>433</v>
      </c>
      <c r="E13" s="334" t="s">
        <v>631</v>
      </c>
    </row>
    <row r="14" spans="1:5" ht="37.799999999999997" customHeight="1" x14ac:dyDescent="0.25">
      <c r="A14" s="335">
        <v>12</v>
      </c>
      <c r="B14" s="334" t="s">
        <v>269</v>
      </c>
      <c r="C14" s="334" t="s">
        <v>441</v>
      </c>
      <c r="D14" s="334" t="s">
        <v>433</v>
      </c>
      <c r="E14" s="334" t="s">
        <v>442</v>
      </c>
    </row>
    <row r="15" spans="1:5" ht="29.4" customHeight="1" x14ac:dyDescent="0.25">
      <c r="A15" s="335">
        <v>13</v>
      </c>
      <c r="B15" s="334" t="s">
        <v>269</v>
      </c>
      <c r="C15" s="334" t="s">
        <v>276</v>
      </c>
      <c r="D15" s="334" t="s">
        <v>433</v>
      </c>
      <c r="E15" s="334" t="s">
        <v>443</v>
      </c>
    </row>
    <row r="16" spans="1:5" ht="42" customHeight="1" x14ac:dyDescent="0.25">
      <c r="A16" s="335">
        <v>14</v>
      </c>
      <c r="B16" s="334" t="s">
        <v>269</v>
      </c>
      <c r="C16" s="334" t="s">
        <v>444</v>
      </c>
      <c r="D16" s="334" t="s">
        <v>433</v>
      </c>
      <c r="E16" s="334" t="s">
        <v>445</v>
      </c>
    </row>
    <row r="17" spans="1:5" ht="50.4" customHeight="1" x14ac:dyDescent="0.25">
      <c r="A17" s="335">
        <v>15</v>
      </c>
      <c r="B17" s="334" t="s">
        <v>269</v>
      </c>
      <c r="C17" s="334" t="s">
        <v>446</v>
      </c>
      <c r="D17" s="334" t="s">
        <v>433</v>
      </c>
      <c r="E17" s="334" t="s">
        <v>447</v>
      </c>
    </row>
    <row r="18" spans="1:5" ht="40.200000000000003" customHeight="1" x14ac:dyDescent="0.25">
      <c r="A18" s="335">
        <v>16</v>
      </c>
      <c r="B18" s="334" t="s">
        <v>269</v>
      </c>
      <c r="C18" s="334" t="s">
        <v>448</v>
      </c>
      <c r="D18" s="334" t="s">
        <v>433</v>
      </c>
      <c r="E18" s="334" t="s">
        <v>449</v>
      </c>
    </row>
    <row r="19" spans="1:5" ht="34.200000000000003" customHeight="1" x14ac:dyDescent="0.25">
      <c r="A19" s="335">
        <v>17</v>
      </c>
      <c r="B19" s="334" t="s">
        <v>269</v>
      </c>
      <c r="C19" s="334" t="s">
        <v>450</v>
      </c>
      <c r="D19" s="334" t="s">
        <v>433</v>
      </c>
      <c r="E19" s="334" t="s">
        <v>451</v>
      </c>
    </row>
    <row r="20" spans="1:5" ht="34.200000000000003" customHeight="1" x14ac:dyDescent="0.25">
      <c r="A20" s="335">
        <v>18</v>
      </c>
      <c r="B20" s="334" t="s">
        <v>301</v>
      </c>
      <c r="C20" s="334" t="s">
        <v>453</v>
      </c>
      <c r="D20" s="334" t="s">
        <v>433</v>
      </c>
      <c r="E20" s="334" t="s">
        <v>452</v>
      </c>
    </row>
    <row r="21" spans="1:5" ht="42" customHeight="1" x14ac:dyDescent="0.25">
      <c r="A21" s="335">
        <v>19</v>
      </c>
      <c r="B21" s="334" t="s">
        <v>301</v>
      </c>
      <c r="C21" s="334" t="s">
        <v>453</v>
      </c>
      <c r="D21" s="334" t="s">
        <v>433</v>
      </c>
      <c r="E21" s="334" t="s">
        <v>454</v>
      </c>
    </row>
    <row r="22" spans="1:5" ht="31.2" customHeight="1" x14ac:dyDescent="0.25">
      <c r="A22" s="335">
        <v>20</v>
      </c>
      <c r="B22" s="334" t="s">
        <v>301</v>
      </c>
      <c r="C22" s="334" t="s">
        <v>453</v>
      </c>
      <c r="D22" s="334" t="s">
        <v>433</v>
      </c>
      <c r="E22" s="334" t="s">
        <v>455</v>
      </c>
    </row>
    <row r="23" spans="1:5" ht="45" customHeight="1" x14ac:dyDescent="0.25">
      <c r="A23" s="335">
        <v>21</v>
      </c>
      <c r="B23" s="334" t="s">
        <v>269</v>
      </c>
      <c r="C23" s="334" t="s">
        <v>456</v>
      </c>
      <c r="D23" s="334" t="s">
        <v>433</v>
      </c>
      <c r="E23" s="334" t="s">
        <v>457</v>
      </c>
    </row>
    <row r="24" spans="1:5" ht="52.8" customHeight="1" x14ac:dyDescent="0.25">
      <c r="A24" s="335">
        <v>22</v>
      </c>
      <c r="B24" s="334" t="s">
        <v>269</v>
      </c>
      <c r="C24" s="334" t="s">
        <v>456</v>
      </c>
      <c r="D24" s="334" t="s">
        <v>433</v>
      </c>
      <c r="E24" s="334" t="s">
        <v>458</v>
      </c>
    </row>
    <row r="25" spans="1:5" ht="25.2" customHeight="1" x14ac:dyDescent="0.25">
      <c r="A25" s="335">
        <v>23</v>
      </c>
      <c r="B25" s="334" t="s">
        <v>269</v>
      </c>
      <c r="C25" s="334" t="s">
        <v>459</v>
      </c>
      <c r="D25" s="334" t="s">
        <v>433</v>
      </c>
      <c r="E25" s="334" t="s">
        <v>460</v>
      </c>
    </row>
    <row r="26" spans="1:5" ht="42.6" customHeight="1" x14ac:dyDescent="0.25">
      <c r="A26" s="335">
        <v>24</v>
      </c>
      <c r="B26" s="334" t="s">
        <v>269</v>
      </c>
      <c r="C26" s="334" t="s">
        <v>632</v>
      </c>
      <c r="D26" s="334" t="s">
        <v>433</v>
      </c>
      <c r="E26" s="334" t="s">
        <v>633</v>
      </c>
    </row>
    <row r="27" spans="1:5" ht="21" customHeight="1" x14ac:dyDescent="0.25">
      <c r="A27" s="335">
        <v>25</v>
      </c>
      <c r="B27" s="334" t="s">
        <v>264</v>
      </c>
      <c r="C27" s="334" t="s">
        <v>463</v>
      </c>
      <c r="D27" s="334" t="s">
        <v>461</v>
      </c>
      <c r="E27" s="334" t="s">
        <v>462</v>
      </c>
    </row>
    <row r="28" spans="1:5" ht="21.6" customHeight="1" x14ac:dyDescent="0.25">
      <c r="A28" s="335">
        <v>26</v>
      </c>
      <c r="B28" s="334" t="s">
        <v>264</v>
      </c>
      <c r="C28" s="334" t="s">
        <v>464</v>
      </c>
      <c r="D28" s="334" t="s">
        <v>461</v>
      </c>
      <c r="E28" s="334" t="s">
        <v>462</v>
      </c>
    </row>
    <row r="29" spans="1:5" ht="28.8" customHeight="1" x14ac:dyDescent="0.25">
      <c r="A29" s="335">
        <v>27</v>
      </c>
      <c r="B29" s="334" t="s">
        <v>628</v>
      </c>
      <c r="C29" s="334" t="s">
        <v>282</v>
      </c>
      <c r="D29" s="334" t="s">
        <v>461</v>
      </c>
      <c r="E29" s="334" t="s">
        <v>634</v>
      </c>
    </row>
    <row r="30" spans="1:5" ht="35.4" customHeight="1" x14ac:dyDescent="0.25">
      <c r="A30" s="335">
        <v>28</v>
      </c>
      <c r="B30" s="334" t="s">
        <v>628</v>
      </c>
      <c r="C30" s="334" t="s">
        <v>283</v>
      </c>
      <c r="D30" s="334" t="s">
        <v>461</v>
      </c>
      <c r="E30" s="334" t="s">
        <v>635</v>
      </c>
    </row>
    <row r="31" spans="1:5" ht="36" x14ac:dyDescent="0.25">
      <c r="A31" s="335">
        <v>29</v>
      </c>
      <c r="B31" s="334" t="s">
        <v>636</v>
      </c>
      <c r="C31" s="334" t="s">
        <v>284</v>
      </c>
      <c r="D31" s="334" t="s">
        <v>461</v>
      </c>
      <c r="E31" s="334" t="s">
        <v>637</v>
      </c>
    </row>
    <row r="32" spans="1:5" ht="24" x14ac:dyDescent="0.25">
      <c r="A32" s="335">
        <v>30</v>
      </c>
      <c r="B32" s="334" t="s">
        <v>423</v>
      </c>
      <c r="C32" s="334" t="s">
        <v>294</v>
      </c>
      <c r="D32" s="334" t="s">
        <v>461</v>
      </c>
      <c r="E32" s="334" t="s">
        <v>465</v>
      </c>
    </row>
    <row r="33" spans="1:5" ht="19.8" customHeight="1" x14ac:dyDescent="0.25">
      <c r="A33" s="335">
        <v>31</v>
      </c>
      <c r="B33" s="334" t="s">
        <v>295</v>
      </c>
      <c r="C33" s="334" t="s">
        <v>296</v>
      </c>
      <c r="D33" s="334" t="s">
        <v>461</v>
      </c>
      <c r="E33" s="334" t="s">
        <v>466</v>
      </c>
    </row>
    <row r="34" spans="1:5" ht="49.8" customHeight="1" x14ac:dyDescent="0.25">
      <c r="A34" s="335">
        <v>32</v>
      </c>
      <c r="B34" s="334" t="s">
        <v>628</v>
      </c>
      <c r="C34" s="334" t="s">
        <v>292</v>
      </c>
      <c r="D34" s="334" t="s">
        <v>467</v>
      </c>
      <c r="E34" s="334" t="s">
        <v>638</v>
      </c>
    </row>
    <row r="35" spans="1:5" ht="39.6" customHeight="1" x14ac:dyDescent="0.25">
      <c r="A35" s="335">
        <v>33</v>
      </c>
      <c r="B35" s="334" t="s">
        <v>264</v>
      </c>
      <c r="C35" s="334" t="s">
        <v>468</v>
      </c>
      <c r="D35" s="334" t="s">
        <v>467</v>
      </c>
      <c r="E35" s="334" t="s">
        <v>469</v>
      </c>
    </row>
    <row r="36" spans="1:5" ht="27" customHeight="1" x14ac:dyDescent="0.25">
      <c r="A36" s="335">
        <v>34</v>
      </c>
      <c r="B36" s="334" t="s">
        <v>288</v>
      </c>
      <c r="C36" s="334" t="s">
        <v>470</v>
      </c>
      <c r="D36" s="334" t="s">
        <v>467</v>
      </c>
      <c r="E36" s="334" t="s">
        <v>471</v>
      </c>
    </row>
    <row r="37" spans="1:5" ht="31.2" customHeight="1" x14ac:dyDescent="0.25">
      <c r="A37" s="335">
        <v>35</v>
      </c>
      <c r="B37" s="334" t="s">
        <v>288</v>
      </c>
      <c r="C37" s="334" t="s">
        <v>472</v>
      </c>
      <c r="D37" s="334" t="s">
        <v>467</v>
      </c>
      <c r="E37" s="334" t="s">
        <v>473</v>
      </c>
    </row>
    <row r="38" spans="1:5" ht="50.4" customHeight="1" x14ac:dyDescent="0.25">
      <c r="A38" s="335">
        <v>36</v>
      </c>
      <c r="B38" s="334" t="s">
        <v>288</v>
      </c>
      <c r="C38" s="334" t="s">
        <v>474</v>
      </c>
      <c r="D38" s="334" t="s">
        <v>467</v>
      </c>
      <c r="E38" s="334" t="s">
        <v>475</v>
      </c>
    </row>
    <row r="39" spans="1:5" ht="42" customHeight="1" x14ac:dyDescent="0.25">
      <c r="A39" s="335">
        <v>37</v>
      </c>
      <c r="B39" s="334" t="s">
        <v>288</v>
      </c>
      <c r="C39" s="334" t="s">
        <v>290</v>
      </c>
      <c r="D39" s="334" t="s">
        <v>467</v>
      </c>
      <c r="E39" s="334" t="s">
        <v>476</v>
      </c>
    </row>
    <row r="40" spans="1:5" ht="42" customHeight="1" x14ac:dyDescent="0.25">
      <c r="A40" s="335">
        <v>38</v>
      </c>
      <c r="B40" s="334" t="s">
        <v>288</v>
      </c>
      <c r="C40" s="334" t="s">
        <v>477</v>
      </c>
      <c r="D40" s="334" t="s">
        <v>467</v>
      </c>
      <c r="E40" s="334" t="s">
        <v>478</v>
      </c>
    </row>
    <row r="41" spans="1:5" ht="40.799999999999997" customHeight="1" x14ac:dyDescent="0.25">
      <c r="A41" s="335">
        <v>39</v>
      </c>
      <c r="B41" s="334" t="s">
        <v>264</v>
      </c>
      <c r="C41" s="334" t="s">
        <v>479</v>
      </c>
      <c r="D41" s="334" t="s">
        <v>467</v>
      </c>
      <c r="E41" s="334" t="s">
        <v>480</v>
      </c>
    </row>
    <row r="42" spans="1:5" ht="34.200000000000003" customHeight="1" x14ac:dyDescent="0.25">
      <c r="A42" s="335">
        <v>40</v>
      </c>
      <c r="B42" s="334" t="s">
        <v>301</v>
      </c>
      <c r="C42" s="334" t="s">
        <v>453</v>
      </c>
      <c r="D42" s="334" t="s">
        <v>467</v>
      </c>
      <c r="E42" s="334" t="s">
        <v>481</v>
      </c>
    </row>
    <row r="43" spans="1:5" ht="42" customHeight="1" x14ac:dyDescent="0.25">
      <c r="A43" s="335">
        <v>41</v>
      </c>
      <c r="B43" s="334" t="s">
        <v>264</v>
      </c>
      <c r="C43" s="334" t="s">
        <v>482</v>
      </c>
      <c r="D43" s="334" t="s">
        <v>483</v>
      </c>
      <c r="E43" s="334" t="s">
        <v>484</v>
      </c>
    </row>
    <row r="44" spans="1:5" ht="46.2" customHeight="1" x14ac:dyDescent="0.25">
      <c r="A44" s="335">
        <v>42</v>
      </c>
      <c r="B44" s="334" t="s">
        <v>264</v>
      </c>
      <c r="C44" s="334" t="s">
        <v>286</v>
      </c>
      <c r="D44" s="334" t="s">
        <v>483</v>
      </c>
      <c r="E44" s="334" t="s">
        <v>485</v>
      </c>
    </row>
    <row r="45" spans="1:5" ht="47.4" customHeight="1" x14ac:dyDescent="0.25">
      <c r="A45" s="335">
        <v>43</v>
      </c>
      <c r="B45" s="334" t="s">
        <v>639</v>
      </c>
      <c r="C45" s="334" t="s">
        <v>640</v>
      </c>
      <c r="D45" s="334" t="s">
        <v>641</v>
      </c>
      <c r="E45" s="334" t="s">
        <v>642</v>
      </c>
    </row>
    <row r="46" spans="1:5" ht="50.4" customHeight="1" x14ac:dyDescent="0.25">
      <c r="A46" s="335">
        <v>44</v>
      </c>
      <c r="B46" s="334" t="s">
        <v>643</v>
      </c>
      <c r="C46" s="334" t="s">
        <v>644</v>
      </c>
      <c r="D46" s="334" t="s">
        <v>641</v>
      </c>
      <c r="E46" s="334" t="s">
        <v>645</v>
      </c>
    </row>
  </sheetData>
  <sheetProtection algorithmName="SHA-512" hashValue="VqX2aNLvRSHMC6KHmgPvnsV0gqPjTqurFHbMX1kzzvrpJUZdwplupB+7xhGEzHXnYpd1+jkXABm9oiDSZnwQoA==" saltValue="y4rlcsySSflrweKiyXaAvQ==" spinCount="100000" sheet="1" objects="1" scenarios="1"/>
  <mergeCells count="1">
    <mergeCell ref="A1:E1"/>
  </mergeCells>
  <pageMargins left="0.2" right="0.45" top="0.25" bottom="0.25" header="0" footer="0"/>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T715"/>
  <sheetViews>
    <sheetView showGridLines="0" tabSelected="1" zoomScale="70" zoomScaleNormal="70" workbookViewId="0">
      <pane xSplit="1" ySplit="4" topLeftCell="B92" activePane="bottomRight" state="frozen"/>
      <selection pane="topRight" activeCell="B1" sqref="B1"/>
      <selection pane="bottomLeft" activeCell="A6" sqref="A6"/>
      <selection pane="bottomRight" activeCell="A106" sqref="A106:XFD106"/>
    </sheetView>
  </sheetViews>
  <sheetFormatPr defaultColWidth="9.21875" defaultRowHeight="12" x14ac:dyDescent="0.3"/>
  <cols>
    <col min="1" max="1" width="6.6640625" style="96" customWidth="1"/>
    <col min="2" max="2" width="29.6640625" style="97" customWidth="1"/>
    <col min="3" max="3" width="15.33203125" style="98" customWidth="1"/>
    <col min="4" max="4" width="13.109375" style="98" customWidth="1"/>
    <col min="5" max="5" width="14.88671875" style="98" customWidth="1"/>
    <col min="6" max="7" width="12.6640625" style="98" customWidth="1"/>
    <col min="8" max="8" width="13.5546875" style="98" customWidth="1"/>
    <col min="9" max="9" width="13.88671875" style="98" customWidth="1"/>
    <col min="10" max="10" width="12" style="128" customWidth="1"/>
    <col min="11" max="11" width="14.109375" style="128" customWidth="1"/>
    <col min="12" max="12" width="8.5546875" style="88" customWidth="1"/>
    <col min="13" max="13" width="20.44140625" style="88" customWidth="1"/>
    <col min="14" max="14" width="15.21875" style="99" customWidth="1"/>
    <col min="15" max="15" width="14.88671875" style="99" customWidth="1"/>
    <col min="16" max="16" width="15.88671875" style="99" customWidth="1"/>
    <col min="17" max="17" width="16.77734375" style="99" customWidth="1"/>
    <col min="18" max="18" width="14.33203125" style="99" customWidth="1"/>
    <col min="19" max="19" width="13.44140625" style="47" bestFit="1" customWidth="1"/>
    <col min="20" max="20" width="11" style="47" bestFit="1" customWidth="1"/>
    <col min="21" max="16384" width="9.21875" style="47"/>
  </cols>
  <sheetData>
    <row r="1" spans="1:19" ht="13.8" customHeight="1" x14ac:dyDescent="0.3">
      <c r="A1" s="360" t="s">
        <v>161</v>
      </c>
      <c r="B1" s="360"/>
      <c r="C1" s="360"/>
      <c r="D1" s="360"/>
      <c r="E1" s="360"/>
      <c r="F1" s="360"/>
      <c r="G1" s="360"/>
      <c r="H1" s="360"/>
      <c r="I1" s="360"/>
      <c r="J1" s="360"/>
      <c r="K1" s="360"/>
      <c r="N1" s="359" t="s">
        <v>168</v>
      </c>
      <c r="O1" s="360"/>
      <c r="P1" s="360"/>
      <c r="Q1" s="360"/>
      <c r="R1" s="360"/>
      <c r="S1" s="360"/>
    </row>
    <row r="2" spans="1:19" x14ac:dyDescent="0.3">
      <c r="A2" s="48"/>
      <c r="B2" s="49"/>
      <c r="C2" s="50"/>
      <c r="D2" s="50"/>
      <c r="E2" s="50"/>
      <c r="F2" s="50"/>
      <c r="G2" s="50"/>
      <c r="H2" s="50"/>
      <c r="I2" s="50"/>
      <c r="J2" s="108"/>
      <c r="K2" s="109"/>
      <c r="L2" s="311"/>
      <c r="M2" s="311"/>
      <c r="N2" s="359"/>
      <c r="O2" s="360"/>
      <c r="P2" s="360"/>
      <c r="Q2" s="360"/>
      <c r="R2" s="360"/>
      <c r="S2" s="360"/>
    </row>
    <row r="3" spans="1:19" x14ac:dyDescent="0.3">
      <c r="A3" s="364" t="s">
        <v>1</v>
      </c>
      <c r="B3" s="368" t="s">
        <v>2</v>
      </c>
      <c r="C3" s="361" t="s">
        <v>3</v>
      </c>
      <c r="D3" s="361"/>
      <c r="E3" s="361" t="s">
        <v>30</v>
      </c>
      <c r="F3" s="361" t="s">
        <v>4</v>
      </c>
      <c r="G3" s="361"/>
      <c r="H3" s="361" t="s">
        <v>31</v>
      </c>
      <c r="I3" s="361" t="s">
        <v>0</v>
      </c>
      <c r="J3" s="108"/>
      <c r="K3" s="108"/>
      <c r="L3" s="312"/>
      <c r="M3" s="312"/>
      <c r="N3" s="52"/>
      <c r="O3" s="46"/>
      <c r="P3" s="46"/>
      <c r="Q3" s="46"/>
      <c r="R3" s="46"/>
      <c r="S3" s="44"/>
    </row>
    <row r="4" spans="1:19" ht="80.400000000000006" customHeight="1" x14ac:dyDescent="0.3">
      <c r="A4" s="364"/>
      <c r="B4" s="368"/>
      <c r="C4" s="51" t="s">
        <v>39</v>
      </c>
      <c r="D4" s="51" t="s">
        <v>162</v>
      </c>
      <c r="E4" s="361"/>
      <c r="F4" s="51" t="s">
        <v>40</v>
      </c>
      <c r="G4" s="51" t="s">
        <v>41</v>
      </c>
      <c r="H4" s="361"/>
      <c r="I4" s="361"/>
      <c r="J4" s="110" t="s">
        <v>52</v>
      </c>
      <c r="K4" s="110" t="s">
        <v>53</v>
      </c>
      <c r="L4" s="313"/>
      <c r="M4" s="313"/>
      <c r="N4" s="51" t="s">
        <v>88</v>
      </c>
      <c r="O4" s="51" t="s">
        <v>89</v>
      </c>
      <c r="P4" s="51" t="s">
        <v>90</v>
      </c>
      <c r="Q4" s="51" t="s">
        <v>91</v>
      </c>
      <c r="R4" s="51" t="s">
        <v>169</v>
      </c>
      <c r="S4" s="51"/>
    </row>
    <row r="5" spans="1:19" x14ac:dyDescent="0.3">
      <c r="A5" s="53" t="s">
        <v>22</v>
      </c>
      <c r="B5" s="362" t="s">
        <v>299</v>
      </c>
      <c r="C5" s="363"/>
      <c r="D5" s="363"/>
      <c r="E5" s="363"/>
      <c r="F5" s="363"/>
      <c r="G5" s="363"/>
      <c r="H5" s="363"/>
      <c r="I5" s="363"/>
      <c r="J5" s="111"/>
      <c r="K5" s="111"/>
      <c r="L5" s="314"/>
      <c r="M5" s="314"/>
      <c r="N5" s="54"/>
      <c r="O5" s="54"/>
      <c r="P5" s="54"/>
      <c r="Q5" s="54"/>
      <c r="R5" s="55"/>
      <c r="S5" s="19"/>
    </row>
    <row r="6" spans="1:19" ht="36" customHeight="1" x14ac:dyDescent="0.3">
      <c r="A6" s="53" t="s">
        <v>47</v>
      </c>
      <c r="B6" s="3" t="s">
        <v>487</v>
      </c>
      <c r="C6" s="54"/>
      <c r="D6" s="54"/>
      <c r="E6" s="56">
        <f>C6+D6</f>
        <v>0</v>
      </c>
      <c r="F6" s="54"/>
      <c r="G6" s="54"/>
      <c r="H6" s="56">
        <f>F6+G6</f>
        <v>0</v>
      </c>
      <c r="I6" s="56">
        <f>E6+H6</f>
        <v>0</v>
      </c>
      <c r="J6" s="105" t="s">
        <v>262</v>
      </c>
      <c r="K6" s="105" t="s">
        <v>263</v>
      </c>
      <c r="L6" s="314" t="str">
        <f>IF(E6&gt;SUM(C93*Instructiuni!F10),"!!! Atentie prag","")</f>
        <v/>
      </c>
      <c r="M6" s="314"/>
      <c r="N6" s="54"/>
      <c r="O6" s="54"/>
      <c r="P6" s="54"/>
      <c r="Q6" s="54"/>
      <c r="R6" s="55">
        <f>SUM(N6:Q6)</f>
        <v>0</v>
      </c>
      <c r="S6" s="19" t="str">
        <f>IF(R6=I6,"OK","ERROR")</f>
        <v>OK</v>
      </c>
    </row>
    <row r="7" spans="1:19" ht="24.6" customHeight="1" x14ac:dyDescent="0.3">
      <c r="A7" s="53" t="s">
        <v>163</v>
      </c>
      <c r="B7" s="3" t="s">
        <v>5</v>
      </c>
      <c r="C7" s="40">
        <v>0</v>
      </c>
      <c r="D7" s="40">
        <v>0</v>
      </c>
      <c r="E7" s="56">
        <f>C7+D7</f>
        <v>0</v>
      </c>
      <c r="F7" s="40">
        <v>0</v>
      </c>
      <c r="G7" s="40">
        <v>0</v>
      </c>
      <c r="H7" s="56">
        <f>F7+G7</f>
        <v>0</v>
      </c>
      <c r="I7" s="56">
        <f>E7+H7</f>
        <v>0</v>
      </c>
      <c r="J7" s="106" t="s">
        <v>264</v>
      </c>
      <c r="K7" s="106" t="s">
        <v>265</v>
      </c>
      <c r="L7" s="314"/>
      <c r="M7" s="314"/>
      <c r="N7" s="40">
        <v>0</v>
      </c>
      <c r="O7" s="40">
        <v>0</v>
      </c>
      <c r="P7" s="40">
        <v>0</v>
      </c>
      <c r="Q7" s="40">
        <v>0</v>
      </c>
      <c r="R7" s="55">
        <f t="shared" ref="R7:R82" si="0">SUM(N7:Q7)</f>
        <v>0</v>
      </c>
      <c r="S7" s="19" t="str">
        <f t="shared" ref="S7:S80" si="1">IF(R7=I7,"OK","ERROR")</f>
        <v>OK</v>
      </c>
    </row>
    <row r="8" spans="1:19" ht="46.8" customHeight="1" x14ac:dyDescent="0.3">
      <c r="A8" s="53" t="s">
        <v>166</v>
      </c>
      <c r="B8" s="3" t="s">
        <v>43</v>
      </c>
      <c r="C8" s="40">
        <v>0</v>
      </c>
      <c r="D8" s="40">
        <v>0</v>
      </c>
      <c r="E8" s="56">
        <f>C8+D8</f>
        <v>0</v>
      </c>
      <c r="F8" s="40">
        <v>0</v>
      </c>
      <c r="G8" s="40">
        <v>0</v>
      </c>
      <c r="H8" s="56">
        <f>F8+G8</f>
        <v>0</v>
      </c>
      <c r="I8" s="56">
        <f>E8+H8</f>
        <v>0</v>
      </c>
      <c r="J8" s="106" t="s">
        <v>264</v>
      </c>
      <c r="K8" s="106" t="s">
        <v>266</v>
      </c>
      <c r="L8" s="314"/>
      <c r="M8" s="314"/>
      <c r="N8" s="40">
        <v>0</v>
      </c>
      <c r="O8" s="40">
        <v>0</v>
      </c>
      <c r="P8" s="40">
        <v>0</v>
      </c>
      <c r="Q8" s="40">
        <v>0</v>
      </c>
      <c r="R8" s="55">
        <f t="shared" si="0"/>
        <v>0</v>
      </c>
      <c r="S8" s="19" t="str">
        <f t="shared" si="1"/>
        <v>OK</v>
      </c>
    </row>
    <row r="9" spans="1:19" ht="36" customHeight="1" x14ac:dyDescent="0.3">
      <c r="A9" s="53" t="s">
        <v>49</v>
      </c>
      <c r="B9" s="57" t="s">
        <v>167</v>
      </c>
      <c r="C9" s="40">
        <v>0</v>
      </c>
      <c r="D9" s="40">
        <v>0</v>
      </c>
      <c r="E9" s="56">
        <f>C9+D9</f>
        <v>0</v>
      </c>
      <c r="F9" s="40">
        <v>0</v>
      </c>
      <c r="G9" s="40">
        <v>0</v>
      </c>
      <c r="H9" s="56">
        <f>F9+G9</f>
        <v>0</v>
      </c>
      <c r="I9" s="56">
        <f>E9+H9</f>
        <v>0</v>
      </c>
      <c r="J9" s="106" t="s">
        <v>264</v>
      </c>
      <c r="K9" s="106" t="s">
        <v>267</v>
      </c>
      <c r="L9" s="314"/>
      <c r="M9" s="314"/>
      <c r="N9" s="40">
        <v>0</v>
      </c>
      <c r="O9" s="40">
        <v>0</v>
      </c>
      <c r="P9" s="40">
        <v>0</v>
      </c>
      <c r="Q9" s="40">
        <v>0</v>
      </c>
      <c r="R9" s="55">
        <f t="shared" si="0"/>
        <v>0</v>
      </c>
      <c r="S9" s="19" t="str">
        <f t="shared" si="1"/>
        <v>OK</v>
      </c>
    </row>
    <row r="10" spans="1:19" s="62" customFormat="1" x14ac:dyDescent="0.3">
      <c r="A10" s="58"/>
      <c r="B10" s="59" t="s">
        <v>6</v>
      </c>
      <c r="C10" s="60">
        <f>SUM(C6:C9)</f>
        <v>0</v>
      </c>
      <c r="D10" s="60">
        <f t="shared" ref="D10:I10" si="2">SUM(D6:D9)</f>
        <v>0</v>
      </c>
      <c r="E10" s="60">
        <f t="shared" si="2"/>
        <v>0</v>
      </c>
      <c r="F10" s="60">
        <f t="shared" si="2"/>
        <v>0</v>
      </c>
      <c r="G10" s="60">
        <f t="shared" si="2"/>
        <v>0</v>
      </c>
      <c r="H10" s="60">
        <f t="shared" si="2"/>
        <v>0</v>
      </c>
      <c r="I10" s="60">
        <f t="shared" si="2"/>
        <v>0</v>
      </c>
      <c r="J10" s="112"/>
      <c r="K10" s="112"/>
      <c r="L10" s="315"/>
      <c r="M10" s="315"/>
      <c r="N10" s="60">
        <f t="shared" ref="N10" si="3">SUM(N6:N9)</f>
        <v>0</v>
      </c>
      <c r="O10" s="60">
        <f t="shared" ref="O10" si="4">SUM(O6:O9)</f>
        <v>0</v>
      </c>
      <c r="P10" s="60">
        <f t="shared" ref="P10" si="5">SUM(P6:P9)</f>
        <v>0</v>
      </c>
      <c r="Q10" s="60">
        <f t="shared" ref="Q10" si="6">SUM(Q6:Q9)</f>
        <v>0</v>
      </c>
      <c r="R10" s="60">
        <f t="shared" ref="R10" si="7">SUM(R6:R9)</f>
        <v>0</v>
      </c>
      <c r="S10" s="61" t="str">
        <f t="shared" si="1"/>
        <v>OK</v>
      </c>
    </row>
    <row r="11" spans="1:19" x14ac:dyDescent="0.3">
      <c r="A11" s="53" t="s">
        <v>23</v>
      </c>
      <c r="B11" s="362" t="s">
        <v>646</v>
      </c>
      <c r="C11" s="363"/>
      <c r="D11" s="363"/>
      <c r="E11" s="363"/>
      <c r="F11" s="363"/>
      <c r="G11" s="363"/>
      <c r="H11" s="363"/>
      <c r="I11" s="363"/>
      <c r="J11" s="111"/>
      <c r="K11" s="111"/>
      <c r="L11" s="314"/>
      <c r="M11" s="314"/>
      <c r="N11" s="46"/>
      <c r="O11" s="46"/>
      <c r="P11" s="46"/>
      <c r="Q11" s="46"/>
      <c r="R11" s="55"/>
      <c r="S11" s="19"/>
    </row>
    <row r="12" spans="1:19" ht="39.6" customHeight="1" x14ac:dyDescent="0.3">
      <c r="A12" s="63" t="s">
        <v>7</v>
      </c>
      <c r="B12" s="64" t="s">
        <v>647</v>
      </c>
      <c r="C12" s="40">
        <v>0</v>
      </c>
      <c r="D12" s="40">
        <v>0</v>
      </c>
      <c r="E12" s="56">
        <f>C12+D12</f>
        <v>0</v>
      </c>
      <c r="F12" s="40">
        <v>0</v>
      </c>
      <c r="G12" s="40">
        <v>0</v>
      </c>
      <c r="H12" s="56">
        <f>F12+G12</f>
        <v>0</v>
      </c>
      <c r="I12" s="56">
        <f>E12+H12</f>
        <v>0</v>
      </c>
      <c r="J12" s="106" t="s">
        <v>628</v>
      </c>
      <c r="K12" s="106" t="s">
        <v>268</v>
      </c>
      <c r="L12" s="314"/>
      <c r="M12" s="314"/>
      <c r="N12" s="40">
        <v>0</v>
      </c>
      <c r="O12" s="40">
        <v>0</v>
      </c>
      <c r="P12" s="40">
        <v>0</v>
      </c>
      <c r="Q12" s="40">
        <v>0</v>
      </c>
      <c r="R12" s="55">
        <f t="shared" si="0"/>
        <v>0</v>
      </c>
      <c r="S12" s="19" t="str">
        <f t="shared" si="1"/>
        <v>OK</v>
      </c>
    </row>
    <row r="13" spans="1:19" s="62" customFormat="1" x14ac:dyDescent="0.3">
      <c r="A13" s="58"/>
      <c r="B13" s="59" t="s">
        <v>8</v>
      </c>
      <c r="C13" s="60">
        <f>SUM(C12:C12)</f>
        <v>0</v>
      </c>
      <c r="D13" s="60">
        <f t="shared" ref="D13:I13" si="8">SUM(D12:D12)</f>
        <v>0</v>
      </c>
      <c r="E13" s="60">
        <f t="shared" si="8"/>
        <v>0</v>
      </c>
      <c r="F13" s="60">
        <f t="shared" si="8"/>
        <v>0</v>
      </c>
      <c r="G13" s="60">
        <f t="shared" si="8"/>
        <v>0</v>
      </c>
      <c r="H13" s="60">
        <f t="shared" si="8"/>
        <v>0</v>
      </c>
      <c r="I13" s="60">
        <f t="shared" si="8"/>
        <v>0</v>
      </c>
      <c r="J13" s="113"/>
      <c r="K13" s="113"/>
      <c r="L13" s="143"/>
      <c r="M13" s="143"/>
      <c r="N13" s="60">
        <f t="shared" ref="N13" si="9">SUM(N12:N12)</f>
        <v>0</v>
      </c>
      <c r="O13" s="60">
        <f t="shared" ref="O13" si="10">SUM(O12:O12)</f>
        <v>0</v>
      </c>
      <c r="P13" s="60">
        <f t="shared" ref="P13" si="11">SUM(P12:P12)</f>
        <v>0</v>
      </c>
      <c r="Q13" s="60">
        <f t="shared" ref="Q13" si="12">SUM(Q12:Q12)</f>
        <v>0</v>
      </c>
      <c r="R13" s="60">
        <f t="shared" ref="R13" si="13">SUM(R12:R12)</f>
        <v>0</v>
      </c>
      <c r="S13" s="61" t="str">
        <f t="shared" si="1"/>
        <v>OK</v>
      </c>
    </row>
    <row r="14" spans="1:19" ht="34.200000000000003" customHeight="1" x14ac:dyDescent="0.3">
      <c r="A14" s="53" t="s">
        <v>24</v>
      </c>
      <c r="B14" s="365" t="s">
        <v>392</v>
      </c>
      <c r="C14" s="366"/>
      <c r="D14" s="366"/>
      <c r="E14" s="366"/>
      <c r="F14" s="366"/>
      <c r="G14" s="366"/>
      <c r="H14" s="366"/>
      <c r="I14" s="366"/>
      <c r="J14" s="366"/>
      <c r="K14" s="367"/>
      <c r="L14" s="314" t="str">
        <f>IF(E42-E29-E31-E35&gt;SUM(E57*Instructiuni!F11),"!!! Atentie prag","")</f>
        <v/>
      </c>
      <c r="M14" s="314"/>
      <c r="N14" s="43"/>
      <c r="O14" s="43"/>
      <c r="P14" s="43"/>
      <c r="Q14" s="43"/>
      <c r="R14" s="55"/>
      <c r="S14" s="19"/>
    </row>
    <row r="15" spans="1:19" x14ac:dyDescent="0.3">
      <c r="A15" s="66" t="s">
        <v>170</v>
      </c>
      <c r="B15" s="64" t="s">
        <v>172</v>
      </c>
      <c r="C15" s="56">
        <f>SUM(C16:C18)</f>
        <v>0</v>
      </c>
      <c r="D15" s="56">
        <f t="shared" ref="D15:I15" si="14">SUM(D16:D18)</f>
        <v>0</v>
      </c>
      <c r="E15" s="56">
        <f>SUM(E16:E18)</f>
        <v>0</v>
      </c>
      <c r="F15" s="56">
        <f t="shared" si="14"/>
        <v>0</v>
      </c>
      <c r="G15" s="56">
        <f t="shared" si="14"/>
        <v>0</v>
      </c>
      <c r="H15" s="56">
        <f t="shared" si="14"/>
        <v>0</v>
      </c>
      <c r="I15" s="56">
        <f t="shared" si="14"/>
        <v>0</v>
      </c>
      <c r="J15" s="111"/>
      <c r="K15" s="111"/>
      <c r="L15" s="314"/>
      <c r="M15" s="314"/>
      <c r="N15" s="56">
        <f t="shared" ref="N15" si="15">SUM(N16:N18)</f>
        <v>0</v>
      </c>
      <c r="O15" s="56">
        <f t="shared" ref="O15" si="16">SUM(O16:O18)</f>
        <v>0</v>
      </c>
      <c r="P15" s="56">
        <f t="shared" ref="P15" si="17">SUM(P16:P18)</f>
        <v>0</v>
      </c>
      <c r="Q15" s="56">
        <f t="shared" ref="Q15" si="18">SUM(Q16:Q18)</f>
        <v>0</v>
      </c>
      <c r="R15" s="56">
        <f t="shared" ref="R15" si="19">SUM(R16:R18)</f>
        <v>0</v>
      </c>
      <c r="S15" s="19" t="str">
        <f t="shared" si="1"/>
        <v>OK</v>
      </c>
    </row>
    <row r="16" spans="1:19" x14ac:dyDescent="0.3">
      <c r="A16" s="66" t="s">
        <v>58</v>
      </c>
      <c r="B16" s="3" t="s">
        <v>171</v>
      </c>
      <c r="C16" s="40">
        <v>0</v>
      </c>
      <c r="D16" s="40">
        <v>0</v>
      </c>
      <c r="E16" s="56">
        <f t="shared" ref="E16:E18" si="20">C16+D16</f>
        <v>0</v>
      </c>
      <c r="F16" s="40">
        <v>0</v>
      </c>
      <c r="G16" s="40">
        <v>0</v>
      </c>
      <c r="H16" s="56">
        <f t="shared" ref="H16:H21" si="21">F16+G16</f>
        <v>0</v>
      </c>
      <c r="I16" s="56">
        <f t="shared" ref="I16:I21" si="22">E16+H16</f>
        <v>0</v>
      </c>
      <c r="J16" s="106" t="s">
        <v>269</v>
      </c>
      <c r="K16" s="106" t="s">
        <v>270</v>
      </c>
      <c r="L16" s="314"/>
      <c r="M16" s="314"/>
      <c r="N16" s="100">
        <v>0</v>
      </c>
      <c r="O16" s="100">
        <v>0</v>
      </c>
      <c r="P16" s="100">
        <v>0</v>
      </c>
      <c r="Q16" s="100">
        <v>0</v>
      </c>
      <c r="R16" s="55">
        <f t="shared" si="0"/>
        <v>0</v>
      </c>
      <c r="S16" s="19" t="str">
        <f t="shared" si="1"/>
        <v>OK</v>
      </c>
    </row>
    <row r="17" spans="1:19" ht="28.8" x14ac:dyDescent="0.3">
      <c r="A17" s="66" t="s">
        <v>173</v>
      </c>
      <c r="B17" s="3" t="s">
        <v>55</v>
      </c>
      <c r="C17" s="40">
        <v>0</v>
      </c>
      <c r="D17" s="40">
        <v>0</v>
      </c>
      <c r="E17" s="56">
        <f t="shared" si="20"/>
        <v>0</v>
      </c>
      <c r="F17" s="40">
        <v>0</v>
      </c>
      <c r="G17" s="40">
        <v>0</v>
      </c>
      <c r="H17" s="56">
        <f t="shared" si="21"/>
        <v>0</v>
      </c>
      <c r="I17" s="56">
        <f t="shared" si="22"/>
        <v>0</v>
      </c>
      <c r="J17" s="106" t="s">
        <v>269</v>
      </c>
      <c r="K17" s="106" t="s">
        <v>271</v>
      </c>
      <c r="L17" s="314"/>
      <c r="M17" s="314"/>
      <c r="N17" s="100">
        <v>0</v>
      </c>
      <c r="O17" s="100">
        <v>0</v>
      </c>
      <c r="P17" s="100">
        <v>0</v>
      </c>
      <c r="Q17" s="100">
        <v>0</v>
      </c>
      <c r="R17" s="55">
        <f t="shared" si="0"/>
        <v>0</v>
      </c>
      <c r="S17" s="19" t="str">
        <f t="shared" si="1"/>
        <v>OK</v>
      </c>
    </row>
    <row r="18" spans="1:19" ht="19.2" x14ac:dyDescent="0.3">
      <c r="A18" s="66" t="s">
        <v>174</v>
      </c>
      <c r="B18" s="3" t="s">
        <v>45</v>
      </c>
      <c r="C18" s="40">
        <v>0</v>
      </c>
      <c r="D18" s="40">
        <v>0</v>
      </c>
      <c r="E18" s="56">
        <f t="shared" si="20"/>
        <v>0</v>
      </c>
      <c r="F18" s="40">
        <v>0</v>
      </c>
      <c r="G18" s="40">
        <v>0</v>
      </c>
      <c r="H18" s="56">
        <f t="shared" si="21"/>
        <v>0</v>
      </c>
      <c r="I18" s="56">
        <f t="shared" si="22"/>
        <v>0</v>
      </c>
      <c r="J18" s="106" t="s">
        <v>269</v>
      </c>
      <c r="K18" s="106" t="s">
        <v>272</v>
      </c>
      <c r="L18" s="314"/>
      <c r="M18" s="314"/>
      <c r="N18" s="100">
        <v>0</v>
      </c>
      <c r="O18" s="100">
        <v>0</v>
      </c>
      <c r="P18" s="100">
        <v>0</v>
      </c>
      <c r="Q18" s="100">
        <v>0</v>
      </c>
      <c r="R18" s="55">
        <f t="shared" si="0"/>
        <v>0</v>
      </c>
      <c r="S18" s="19" t="str">
        <f t="shared" si="1"/>
        <v>OK</v>
      </c>
    </row>
    <row r="19" spans="1:19" ht="38.4" customHeight="1" x14ac:dyDescent="0.3">
      <c r="A19" s="66" t="s">
        <v>164</v>
      </c>
      <c r="B19" s="3" t="s">
        <v>175</v>
      </c>
      <c r="C19" s="40">
        <v>0</v>
      </c>
      <c r="D19" s="40">
        <v>0</v>
      </c>
      <c r="E19" s="56">
        <f>C19+D19</f>
        <v>0</v>
      </c>
      <c r="F19" s="40">
        <v>0</v>
      </c>
      <c r="G19" s="40">
        <v>0</v>
      </c>
      <c r="H19" s="56">
        <f t="shared" si="21"/>
        <v>0</v>
      </c>
      <c r="I19" s="56">
        <f t="shared" si="22"/>
        <v>0</v>
      </c>
      <c r="J19" s="106" t="s">
        <v>269</v>
      </c>
      <c r="K19" s="106" t="s">
        <v>273</v>
      </c>
      <c r="L19" s="314"/>
      <c r="M19" s="314"/>
      <c r="N19" s="100">
        <v>0</v>
      </c>
      <c r="O19" s="100">
        <v>0</v>
      </c>
      <c r="P19" s="100">
        <v>0</v>
      </c>
      <c r="Q19" s="100">
        <v>0</v>
      </c>
      <c r="R19" s="55">
        <f t="shared" si="0"/>
        <v>0</v>
      </c>
      <c r="S19" s="19" t="str">
        <f t="shared" si="1"/>
        <v>OK</v>
      </c>
    </row>
    <row r="20" spans="1:19" ht="19.2" x14ac:dyDescent="0.3">
      <c r="A20" s="66" t="s">
        <v>59</v>
      </c>
      <c r="B20" s="3" t="s">
        <v>176</v>
      </c>
      <c r="C20" s="40">
        <v>0</v>
      </c>
      <c r="D20" s="40">
        <v>0</v>
      </c>
      <c r="E20" s="56">
        <f>C20+D20</f>
        <v>0</v>
      </c>
      <c r="F20" s="40">
        <v>0</v>
      </c>
      <c r="G20" s="40">
        <v>0</v>
      </c>
      <c r="H20" s="56">
        <f t="shared" si="21"/>
        <v>0</v>
      </c>
      <c r="I20" s="56">
        <f t="shared" si="22"/>
        <v>0</v>
      </c>
      <c r="J20" s="106" t="s">
        <v>269</v>
      </c>
      <c r="K20" s="106" t="s">
        <v>274</v>
      </c>
      <c r="L20" s="314"/>
      <c r="M20" s="314"/>
      <c r="N20" s="100">
        <v>0</v>
      </c>
      <c r="O20" s="100">
        <v>0</v>
      </c>
      <c r="P20" s="100">
        <v>0</v>
      </c>
      <c r="Q20" s="100">
        <v>0</v>
      </c>
      <c r="R20" s="55">
        <f t="shared" si="0"/>
        <v>0</v>
      </c>
      <c r="S20" s="19" t="str">
        <f t="shared" si="1"/>
        <v>OK</v>
      </c>
    </row>
    <row r="21" spans="1:19" ht="57.6" x14ac:dyDescent="0.3">
      <c r="A21" s="66" t="s">
        <v>60</v>
      </c>
      <c r="B21" s="3" t="s">
        <v>648</v>
      </c>
      <c r="C21" s="40">
        <v>0</v>
      </c>
      <c r="D21" s="40">
        <v>0</v>
      </c>
      <c r="E21" s="56">
        <f>C21+D21</f>
        <v>0</v>
      </c>
      <c r="F21" s="40">
        <v>0</v>
      </c>
      <c r="G21" s="40">
        <v>0</v>
      </c>
      <c r="H21" s="56">
        <f t="shared" si="21"/>
        <v>0</v>
      </c>
      <c r="I21" s="56">
        <f t="shared" si="22"/>
        <v>0</v>
      </c>
      <c r="J21" s="106" t="s">
        <v>269</v>
      </c>
      <c r="K21" s="106" t="s">
        <v>630</v>
      </c>
      <c r="L21" s="314"/>
      <c r="M21" s="314"/>
      <c r="N21" s="100">
        <v>0</v>
      </c>
      <c r="O21" s="100">
        <v>0</v>
      </c>
      <c r="P21" s="100">
        <v>0</v>
      </c>
      <c r="Q21" s="100">
        <v>0</v>
      </c>
      <c r="R21" s="55">
        <f t="shared" si="0"/>
        <v>0</v>
      </c>
      <c r="S21" s="19" t="str">
        <f t="shared" si="1"/>
        <v>OK</v>
      </c>
    </row>
    <row r="22" spans="1:19" x14ac:dyDescent="0.3">
      <c r="A22" s="66" t="s">
        <v>61</v>
      </c>
      <c r="B22" s="3" t="s">
        <v>177</v>
      </c>
      <c r="C22" s="56">
        <f>SUM(C23:C28)</f>
        <v>0</v>
      </c>
      <c r="D22" s="56">
        <f t="shared" ref="D22:I22" si="23">SUM(D23:D28)</f>
        <v>0</v>
      </c>
      <c r="E22" s="56">
        <f>SUM(E23:E28)</f>
        <v>0</v>
      </c>
      <c r="F22" s="56">
        <f t="shared" si="23"/>
        <v>0</v>
      </c>
      <c r="G22" s="56">
        <f t="shared" si="23"/>
        <v>0</v>
      </c>
      <c r="H22" s="56">
        <f t="shared" si="23"/>
        <v>0</v>
      </c>
      <c r="I22" s="56">
        <f t="shared" si="23"/>
        <v>0</v>
      </c>
      <c r="J22" s="106"/>
      <c r="K22" s="106"/>
      <c r="L22" s="314"/>
      <c r="M22" s="314"/>
      <c r="N22" s="46">
        <f t="shared" ref="N22" si="24">SUM(N23:N28)</f>
        <v>0</v>
      </c>
      <c r="O22" s="46">
        <f t="shared" ref="O22" si="25">SUM(O23:O28)</f>
        <v>0</v>
      </c>
      <c r="P22" s="46">
        <f t="shared" ref="P22" si="26">SUM(P23:P28)</f>
        <v>0</v>
      </c>
      <c r="Q22" s="46">
        <f t="shared" ref="Q22" si="27">SUM(Q23:Q28)</f>
        <v>0</v>
      </c>
      <c r="R22" s="55">
        <f t="shared" ref="R22" si="28">SUM(R23:R28)</f>
        <v>0</v>
      </c>
      <c r="S22" s="19" t="str">
        <f t="shared" si="1"/>
        <v>OK</v>
      </c>
    </row>
    <row r="23" spans="1:19" s="181" customFormat="1" x14ac:dyDescent="0.3">
      <c r="A23" s="66" t="s">
        <v>130</v>
      </c>
      <c r="B23" s="3" t="s">
        <v>178</v>
      </c>
      <c r="C23" s="40">
        <v>0</v>
      </c>
      <c r="D23" s="40">
        <v>0</v>
      </c>
      <c r="E23" s="56">
        <f t="shared" ref="E23:E29" si="29">C23+D23</f>
        <v>0</v>
      </c>
      <c r="F23" s="40">
        <v>0</v>
      </c>
      <c r="G23" s="40">
        <v>0</v>
      </c>
      <c r="H23" s="56">
        <f t="shared" ref="H23:H29" si="30">F23+G23</f>
        <v>0</v>
      </c>
      <c r="I23" s="56">
        <f t="shared" ref="I23:I29" si="31">E23+H23</f>
        <v>0</v>
      </c>
      <c r="J23" s="115" t="s">
        <v>269</v>
      </c>
      <c r="K23" s="115" t="s">
        <v>275</v>
      </c>
      <c r="L23" s="314"/>
      <c r="M23" s="314"/>
      <c r="N23" s="24">
        <v>0</v>
      </c>
      <c r="O23" s="24">
        <v>0</v>
      </c>
      <c r="P23" s="24">
        <v>0</v>
      </c>
      <c r="Q23" s="24">
        <v>0</v>
      </c>
      <c r="R23" s="179">
        <f t="shared" si="0"/>
        <v>0</v>
      </c>
      <c r="S23" s="180" t="str">
        <f t="shared" si="1"/>
        <v>OK</v>
      </c>
    </row>
    <row r="24" spans="1:19" s="181" customFormat="1" ht="19.2" x14ac:dyDescent="0.3">
      <c r="A24" s="66" t="s">
        <v>131</v>
      </c>
      <c r="B24" s="3" t="s">
        <v>179</v>
      </c>
      <c r="C24" s="40">
        <v>0</v>
      </c>
      <c r="D24" s="40">
        <v>0</v>
      </c>
      <c r="E24" s="56">
        <f t="shared" si="29"/>
        <v>0</v>
      </c>
      <c r="F24" s="40">
        <v>0</v>
      </c>
      <c r="G24" s="40">
        <v>0</v>
      </c>
      <c r="H24" s="56">
        <f t="shared" si="30"/>
        <v>0</v>
      </c>
      <c r="I24" s="56">
        <f t="shared" si="31"/>
        <v>0</v>
      </c>
      <c r="J24" s="115" t="s">
        <v>269</v>
      </c>
      <c r="K24" s="115" t="s">
        <v>276</v>
      </c>
      <c r="L24" s="314"/>
      <c r="M24" s="314"/>
      <c r="N24" s="24">
        <v>0</v>
      </c>
      <c r="O24" s="182">
        <v>0</v>
      </c>
      <c r="P24" s="182">
        <v>0</v>
      </c>
      <c r="Q24" s="182">
        <v>0</v>
      </c>
      <c r="R24" s="179">
        <f t="shared" si="0"/>
        <v>0</v>
      </c>
      <c r="S24" s="180" t="str">
        <f t="shared" si="1"/>
        <v>OK</v>
      </c>
    </row>
    <row r="25" spans="1:19" s="181" customFormat="1" ht="57.6" x14ac:dyDescent="0.3">
      <c r="A25" s="66" t="s">
        <v>132</v>
      </c>
      <c r="B25" s="3" t="s">
        <v>180</v>
      </c>
      <c r="C25" s="40">
        <v>0</v>
      </c>
      <c r="D25" s="40">
        <v>0</v>
      </c>
      <c r="E25" s="56">
        <f t="shared" si="29"/>
        <v>0</v>
      </c>
      <c r="F25" s="40">
        <v>0</v>
      </c>
      <c r="G25" s="40">
        <v>0</v>
      </c>
      <c r="H25" s="56">
        <f t="shared" si="30"/>
        <v>0</v>
      </c>
      <c r="I25" s="56">
        <f t="shared" si="31"/>
        <v>0</v>
      </c>
      <c r="J25" s="115" t="s">
        <v>269</v>
      </c>
      <c r="K25" s="115" t="s">
        <v>277</v>
      </c>
      <c r="L25" s="314"/>
      <c r="M25" s="314"/>
      <c r="N25" s="24">
        <v>0</v>
      </c>
      <c r="O25" s="182">
        <v>0</v>
      </c>
      <c r="P25" s="182">
        <v>0</v>
      </c>
      <c r="Q25" s="182">
        <v>0</v>
      </c>
      <c r="R25" s="179">
        <f t="shared" si="0"/>
        <v>0</v>
      </c>
      <c r="S25" s="180" t="str">
        <f t="shared" si="1"/>
        <v>OK</v>
      </c>
    </row>
    <row r="26" spans="1:19" s="181" customFormat="1" ht="48" customHeight="1" x14ac:dyDescent="0.3">
      <c r="A26" s="66" t="s">
        <v>133</v>
      </c>
      <c r="B26" s="3" t="s">
        <v>181</v>
      </c>
      <c r="C26" s="40">
        <v>0</v>
      </c>
      <c r="D26" s="40">
        <v>0</v>
      </c>
      <c r="E26" s="56">
        <f t="shared" si="29"/>
        <v>0</v>
      </c>
      <c r="F26" s="40">
        <v>0</v>
      </c>
      <c r="G26" s="40">
        <v>0</v>
      </c>
      <c r="H26" s="56">
        <f t="shared" si="30"/>
        <v>0</v>
      </c>
      <c r="I26" s="56">
        <f t="shared" si="31"/>
        <v>0</v>
      </c>
      <c r="J26" s="115" t="s">
        <v>269</v>
      </c>
      <c r="K26" s="115" t="s">
        <v>278</v>
      </c>
      <c r="L26" s="314"/>
      <c r="M26" s="314"/>
      <c r="N26" s="24">
        <v>0</v>
      </c>
      <c r="O26" s="182">
        <v>0</v>
      </c>
      <c r="P26" s="182">
        <v>0</v>
      </c>
      <c r="Q26" s="182">
        <v>0</v>
      </c>
      <c r="R26" s="179">
        <f t="shared" si="0"/>
        <v>0</v>
      </c>
      <c r="S26" s="180" t="str">
        <f t="shared" si="1"/>
        <v>OK</v>
      </c>
    </row>
    <row r="27" spans="1:19" s="181" customFormat="1" ht="41.4" customHeight="1" x14ac:dyDescent="0.3">
      <c r="A27" s="66" t="s">
        <v>134</v>
      </c>
      <c r="B27" s="3" t="s">
        <v>182</v>
      </c>
      <c r="C27" s="40">
        <v>0</v>
      </c>
      <c r="D27" s="40">
        <v>0</v>
      </c>
      <c r="E27" s="56">
        <f t="shared" si="29"/>
        <v>0</v>
      </c>
      <c r="F27" s="40">
        <v>0</v>
      </c>
      <c r="G27" s="40">
        <v>0</v>
      </c>
      <c r="H27" s="56">
        <f t="shared" si="30"/>
        <v>0</v>
      </c>
      <c r="I27" s="56">
        <f t="shared" si="31"/>
        <v>0</v>
      </c>
      <c r="J27" s="115" t="s">
        <v>269</v>
      </c>
      <c r="K27" s="115" t="s">
        <v>279</v>
      </c>
      <c r="L27" s="314"/>
      <c r="M27" s="314"/>
      <c r="N27" s="24">
        <v>0</v>
      </c>
      <c r="O27" s="182">
        <v>0</v>
      </c>
      <c r="P27" s="182">
        <v>0</v>
      </c>
      <c r="Q27" s="182">
        <v>0</v>
      </c>
      <c r="R27" s="179">
        <f t="shared" si="0"/>
        <v>0</v>
      </c>
      <c r="S27" s="180" t="str">
        <f t="shared" si="1"/>
        <v>OK</v>
      </c>
    </row>
    <row r="28" spans="1:19" s="181" customFormat="1" ht="30.6" customHeight="1" x14ac:dyDescent="0.3">
      <c r="A28" s="66" t="s">
        <v>157</v>
      </c>
      <c r="B28" s="3" t="s">
        <v>183</v>
      </c>
      <c r="C28" s="40">
        <v>0</v>
      </c>
      <c r="D28" s="40">
        <v>0</v>
      </c>
      <c r="E28" s="56">
        <f t="shared" si="29"/>
        <v>0</v>
      </c>
      <c r="F28" s="40">
        <v>0</v>
      </c>
      <c r="G28" s="40">
        <v>0</v>
      </c>
      <c r="H28" s="56">
        <f t="shared" si="30"/>
        <v>0</v>
      </c>
      <c r="I28" s="56">
        <f t="shared" si="31"/>
        <v>0</v>
      </c>
      <c r="J28" s="115" t="s">
        <v>269</v>
      </c>
      <c r="K28" s="115" t="s">
        <v>280</v>
      </c>
      <c r="L28" s="314"/>
      <c r="M28" s="314"/>
      <c r="N28" s="24">
        <v>0</v>
      </c>
      <c r="O28" s="182">
        <v>0</v>
      </c>
      <c r="P28" s="182">
        <v>0</v>
      </c>
      <c r="Q28" s="182">
        <v>0</v>
      </c>
      <c r="R28" s="179">
        <f t="shared" si="0"/>
        <v>0</v>
      </c>
      <c r="S28" s="180" t="str">
        <f t="shared" si="1"/>
        <v>OK</v>
      </c>
    </row>
    <row r="29" spans="1:19" s="181" customFormat="1" ht="28.8" x14ac:dyDescent="0.3">
      <c r="A29" s="66" t="s">
        <v>135</v>
      </c>
      <c r="B29" s="3" t="s">
        <v>184</v>
      </c>
      <c r="C29" s="40">
        <v>0</v>
      </c>
      <c r="D29" s="40">
        <v>0</v>
      </c>
      <c r="E29" s="56">
        <f t="shared" si="29"/>
        <v>0</v>
      </c>
      <c r="F29" s="40">
        <v>0</v>
      </c>
      <c r="G29" s="40">
        <v>0</v>
      </c>
      <c r="H29" s="56">
        <f t="shared" si="30"/>
        <v>0</v>
      </c>
      <c r="I29" s="56">
        <f t="shared" si="31"/>
        <v>0</v>
      </c>
      <c r="J29" s="115" t="s">
        <v>301</v>
      </c>
      <c r="K29" s="115" t="s">
        <v>453</v>
      </c>
      <c r="L29" s="314"/>
      <c r="M29" s="314"/>
      <c r="N29" s="24">
        <v>0</v>
      </c>
      <c r="O29" s="182">
        <v>0</v>
      </c>
      <c r="P29" s="182">
        <v>0</v>
      </c>
      <c r="Q29" s="182">
        <v>0</v>
      </c>
      <c r="R29" s="179">
        <f t="shared" si="0"/>
        <v>0</v>
      </c>
      <c r="S29" s="180" t="str">
        <f t="shared" si="1"/>
        <v>OK</v>
      </c>
    </row>
    <row r="30" spans="1:19" s="181" customFormat="1" ht="16.8" customHeight="1" x14ac:dyDescent="0.3">
      <c r="A30" s="66" t="s">
        <v>136</v>
      </c>
      <c r="B30" s="3" t="s">
        <v>44</v>
      </c>
      <c r="C30" s="56">
        <f>C31+C35</f>
        <v>0</v>
      </c>
      <c r="D30" s="56">
        <f t="shared" ref="D30:I30" si="32">D31+D35</f>
        <v>0</v>
      </c>
      <c r="E30" s="56">
        <f>E31+E35</f>
        <v>0</v>
      </c>
      <c r="F30" s="56">
        <f t="shared" si="32"/>
        <v>0</v>
      </c>
      <c r="G30" s="56">
        <f t="shared" si="32"/>
        <v>0</v>
      </c>
      <c r="H30" s="56">
        <f t="shared" si="32"/>
        <v>0</v>
      </c>
      <c r="I30" s="56">
        <f t="shared" si="32"/>
        <v>0</v>
      </c>
      <c r="J30" s="115"/>
      <c r="K30" s="115"/>
      <c r="L30" s="314"/>
      <c r="M30" s="314"/>
      <c r="N30" s="56">
        <f t="shared" ref="N30" si="33">N31+N35</f>
        <v>0</v>
      </c>
      <c r="O30" s="56">
        <f t="shared" ref="O30" si="34">O31+O35</f>
        <v>0</v>
      </c>
      <c r="P30" s="56">
        <f t="shared" ref="P30" si="35">P31+P35</f>
        <v>0</v>
      </c>
      <c r="Q30" s="56">
        <f t="shared" ref="Q30" si="36">Q31+Q35</f>
        <v>0</v>
      </c>
      <c r="R30" s="56">
        <f t="shared" ref="R30" si="37">R31+R35</f>
        <v>0</v>
      </c>
      <c r="S30" s="180" t="str">
        <f t="shared" si="1"/>
        <v>OK</v>
      </c>
    </row>
    <row r="31" spans="1:19" s="181" customFormat="1" ht="28.8" customHeight="1" x14ac:dyDescent="0.3">
      <c r="A31" s="66" t="s">
        <v>185</v>
      </c>
      <c r="B31" s="3" t="s">
        <v>186</v>
      </c>
      <c r="C31" s="54">
        <f>C32+C33+C34</f>
        <v>0</v>
      </c>
      <c r="D31" s="54">
        <f t="shared" ref="D31:I31" si="38">D32+D33+D34</f>
        <v>0</v>
      </c>
      <c r="E31" s="54">
        <f>E32+E33+E34</f>
        <v>0</v>
      </c>
      <c r="F31" s="54">
        <f t="shared" si="38"/>
        <v>0</v>
      </c>
      <c r="G31" s="54">
        <f t="shared" si="38"/>
        <v>0</v>
      </c>
      <c r="H31" s="54">
        <f t="shared" si="38"/>
        <v>0</v>
      </c>
      <c r="I31" s="54">
        <f t="shared" si="38"/>
        <v>0</v>
      </c>
      <c r="J31" s="115"/>
      <c r="K31" s="115"/>
      <c r="L31" s="314"/>
      <c r="M31" s="314"/>
      <c r="N31" s="54">
        <f t="shared" ref="N31" si="39">N32+N33+N34</f>
        <v>0</v>
      </c>
      <c r="O31" s="54">
        <f t="shared" ref="O31" si="40">O32+O33+O34</f>
        <v>0</v>
      </c>
      <c r="P31" s="54">
        <f t="shared" ref="P31" si="41">P32+P33+P34</f>
        <v>0</v>
      </c>
      <c r="Q31" s="54">
        <f t="shared" ref="Q31" si="42">Q32+Q33+Q34</f>
        <v>0</v>
      </c>
      <c r="R31" s="54">
        <f t="shared" ref="R31" si="43">R32+R33+R34</f>
        <v>0</v>
      </c>
      <c r="S31" s="180" t="str">
        <f t="shared" si="1"/>
        <v>OK</v>
      </c>
    </row>
    <row r="32" spans="1:19" s="181" customFormat="1" ht="28.8" x14ac:dyDescent="0.3">
      <c r="A32" s="66" t="s">
        <v>188</v>
      </c>
      <c r="B32" s="3" t="s">
        <v>187</v>
      </c>
      <c r="C32" s="40">
        <v>0</v>
      </c>
      <c r="D32" s="40">
        <v>0</v>
      </c>
      <c r="E32" s="56">
        <f>C32+D32</f>
        <v>0</v>
      </c>
      <c r="F32" s="40">
        <v>0</v>
      </c>
      <c r="G32" s="40">
        <v>0</v>
      </c>
      <c r="H32" s="56">
        <f>F32+G32</f>
        <v>0</v>
      </c>
      <c r="I32" s="56">
        <f>E32+H32</f>
        <v>0</v>
      </c>
      <c r="J32" s="115" t="s">
        <v>301</v>
      </c>
      <c r="K32" s="115" t="s">
        <v>453</v>
      </c>
      <c r="L32" s="314"/>
      <c r="M32" s="314"/>
      <c r="N32" s="182">
        <v>0</v>
      </c>
      <c r="O32" s="182">
        <v>0</v>
      </c>
      <c r="P32" s="182">
        <v>0</v>
      </c>
      <c r="Q32" s="182">
        <v>0</v>
      </c>
      <c r="R32" s="179">
        <f t="shared" si="0"/>
        <v>0</v>
      </c>
      <c r="S32" s="180" t="str">
        <f t="shared" si="1"/>
        <v>OK</v>
      </c>
    </row>
    <row r="33" spans="1:19" s="181" customFormat="1" ht="28.8" x14ac:dyDescent="0.3">
      <c r="A33" s="66" t="s">
        <v>190</v>
      </c>
      <c r="B33" s="3" t="s">
        <v>189</v>
      </c>
      <c r="C33" s="40">
        <v>0</v>
      </c>
      <c r="D33" s="40">
        <v>0</v>
      </c>
      <c r="E33" s="56">
        <f>C33+D33</f>
        <v>0</v>
      </c>
      <c r="F33" s="40">
        <v>0</v>
      </c>
      <c r="G33" s="40">
        <v>0</v>
      </c>
      <c r="H33" s="56">
        <f>F33+G33</f>
        <v>0</v>
      </c>
      <c r="I33" s="56">
        <f>E33+H33</f>
        <v>0</v>
      </c>
      <c r="J33" s="115" t="s">
        <v>301</v>
      </c>
      <c r="K33" s="115" t="s">
        <v>453</v>
      </c>
      <c r="L33" s="314"/>
      <c r="M33" s="314"/>
      <c r="N33" s="182">
        <v>0</v>
      </c>
      <c r="O33" s="182">
        <v>0</v>
      </c>
      <c r="P33" s="182">
        <v>0</v>
      </c>
      <c r="Q33" s="182">
        <v>0</v>
      </c>
      <c r="R33" s="179">
        <f t="shared" si="0"/>
        <v>0</v>
      </c>
      <c r="S33" s="180" t="str">
        <f t="shared" si="1"/>
        <v>OK</v>
      </c>
    </row>
    <row r="34" spans="1:19" s="181" customFormat="1" ht="36" hidden="1" x14ac:dyDescent="0.3">
      <c r="A34" s="66" t="s">
        <v>217</v>
      </c>
      <c r="B34" s="3" t="s">
        <v>54</v>
      </c>
      <c r="C34" s="40">
        <v>0</v>
      </c>
      <c r="D34" s="40">
        <v>0</v>
      </c>
      <c r="E34" s="56">
        <f>C34+D34</f>
        <v>0</v>
      </c>
      <c r="F34" s="40">
        <v>0</v>
      </c>
      <c r="G34" s="40">
        <v>0</v>
      </c>
      <c r="H34" s="56">
        <f>F34+G34</f>
        <v>0</v>
      </c>
      <c r="I34" s="56">
        <f>E34+H34</f>
        <v>0</v>
      </c>
      <c r="J34" s="115" t="s">
        <v>301</v>
      </c>
      <c r="K34" s="115" t="s">
        <v>453</v>
      </c>
      <c r="L34" s="314"/>
      <c r="M34" s="314"/>
      <c r="N34" s="182">
        <v>0</v>
      </c>
      <c r="O34" s="182">
        <v>0</v>
      </c>
      <c r="P34" s="182">
        <v>0</v>
      </c>
      <c r="Q34" s="182">
        <v>0</v>
      </c>
      <c r="R34" s="179">
        <f t="shared" si="0"/>
        <v>0</v>
      </c>
      <c r="S34" s="180" t="str">
        <f t="shared" si="1"/>
        <v>OK</v>
      </c>
    </row>
    <row r="35" spans="1:19" s="181" customFormat="1" ht="28.8" x14ac:dyDescent="0.3">
      <c r="A35" s="66" t="s">
        <v>137</v>
      </c>
      <c r="B35" s="3" t="s">
        <v>191</v>
      </c>
      <c r="C35" s="40">
        <v>0</v>
      </c>
      <c r="D35" s="40">
        <v>0</v>
      </c>
      <c r="E35" s="56">
        <f>C35+D35</f>
        <v>0</v>
      </c>
      <c r="F35" s="40">
        <v>0</v>
      </c>
      <c r="G35" s="40">
        <v>0</v>
      </c>
      <c r="H35" s="56">
        <f>F35+G35</f>
        <v>0</v>
      </c>
      <c r="I35" s="56">
        <f>E35+H35</f>
        <v>0</v>
      </c>
      <c r="J35" s="115" t="s">
        <v>301</v>
      </c>
      <c r="K35" s="115" t="s">
        <v>453</v>
      </c>
      <c r="L35" s="314"/>
      <c r="M35" s="314"/>
      <c r="N35" s="182">
        <v>0</v>
      </c>
      <c r="O35" s="182">
        <v>0</v>
      </c>
      <c r="P35" s="182">
        <v>0</v>
      </c>
      <c r="Q35" s="182">
        <v>0</v>
      </c>
      <c r="R35" s="179">
        <f t="shared" si="0"/>
        <v>0</v>
      </c>
      <c r="S35" s="180" t="str">
        <f t="shared" si="1"/>
        <v>OK</v>
      </c>
    </row>
    <row r="36" spans="1:19" ht="22.2" customHeight="1" x14ac:dyDescent="0.3">
      <c r="A36" s="67" t="s">
        <v>192</v>
      </c>
      <c r="B36" s="3" t="s">
        <v>193</v>
      </c>
      <c r="C36" s="68">
        <f>C37+C40+C41</f>
        <v>0</v>
      </c>
      <c r="D36" s="68">
        <f t="shared" ref="D36:I36" si="44">D37+D40+D41</f>
        <v>0</v>
      </c>
      <c r="E36" s="68">
        <f t="shared" si="44"/>
        <v>0</v>
      </c>
      <c r="F36" s="68">
        <f t="shared" si="44"/>
        <v>0</v>
      </c>
      <c r="G36" s="68">
        <f t="shared" si="44"/>
        <v>0</v>
      </c>
      <c r="H36" s="68">
        <f t="shared" si="44"/>
        <v>0</v>
      </c>
      <c r="I36" s="68">
        <f t="shared" si="44"/>
        <v>0</v>
      </c>
      <c r="J36" s="114"/>
      <c r="K36" s="114"/>
      <c r="L36" s="312"/>
      <c r="M36" s="312"/>
      <c r="N36" s="68">
        <f>N37+N40+N41</f>
        <v>0</v>
      </c>
      <c r="O36" s="68">
        <f t="shared" ref="O36" si="45">O37+O40+O41</f>
        <v>0</v>
      </c>
      <c r="P36" s="68">
        <f t="shared" ref="P36" si="46">P37+P40+P41</f>
        <v>0</v>
      </c>
      <c r="Q36" s="68">
        <f t="shared" ref="Q36" si="47">Q37+Q40+Q41</f>
        <v>0</v>
      </c>
      <c r="R36" s="68">
        <f>R37+R40+R41</f>
        <v>0</v>
      </c>
      <c r="S36" s="19" t="str">
        <f t="shared" si="1"/>
        <v>OK</v>
      </c>
    </row>
    <row r="37" spans="1:19" s="181" customFormat="1" ht="29.4" customHeight="1" x14ac:dyDescent="0.3">
      <c r="A37" s="183" t="s">
        <v>194</v>
      </c>
      <c r="B37" s="3" t="s">
        <v>195</v>
      </c>
      <c r="C37" s="184">
        <f>C38+C39</f>
        <v>0</v>
      </c>
      <c r="D37" s="184">
        <f t="shared" ref="D37:I37" si="48">D38+D39</f>
        <v>0</v>
      </c>
      <c r="E37" s="184">
        <f t="shared" si="48"/>
        <v>0</v>
      </c>
      <c r="F37" s="184">
        <f t="shared" si="48"/>
        <v>0</v>
      </c>
      <c r="G37" s="184">
        <f t="shared" si="48"/>
        <v>0</v>
      </c>
      <c r="H37" s="184">
        <f t="shared" si="48"/>
        <v>0</v>
      </c>
      <c r="I37" s="184">
        <f t="shared" si="48"/>
        <v>0</v>
      </c>
      <c r="J37" s="185"/>
      <c r="K37" s="185"/>
      <c r="L37" s="312"/>
      <c r="M37" s="312"/>
      <c r="N37" s="186">
        <f t="shared" ref="N37" si="49">N38+N39</f>
        <v>0</v>
      </c>
      <c r="O37" s="186">
        <f t="shared" ref="O37" si="50">O38+O39</f>
        <v>0</v>
      </c>
      <c r="P37" s="186">
        <f t="shared" ref="P37" si="51">P38+P39</f>
        <v>0</v>
      </c>
      <c r="Q37" s="186">
        <f t="shared" ref="Q37" si="52">Q38+Q39</f>
        <v>0</v>
      </c>
      <c r="R37" s="186">
        <f>R38+R39</f>
        <v>0</v>
      </c>
      <c r="S37" s="180" t="str">
        <f t="shared" si="1"/>
        <v>OK</v>
      </c>
    </row>
    <row r="38" spans="1:19" s="181" customFormat="1" ht="28.8" x14ac:dyDescent="0.3">
      <c r="A38" s="183" t="s">
        <v>138</v>
      </c>
      <c r="B38" s="3" t="s">
        <v>196</v>
      </c>
      <c r="C38" s="40">
        <v>0</v>
      </c>
      <c r="D38" s="40">
        <v>0</v>
      </c>
      <c r="E38" s="56">
        <f>C38+D38</f>
        <v>0</v>
      </c>
      <c r="F38" s="40">
        <v>0</v>
      </c>
      <c r="G38" s="40">
        <v>0</v>
      </c>
      <c r="H38" s="56">
        <f>F38+G38</f>
        <v>0</v>
      </c>
      <c r="I38" s="56">
        <f>E38+H38</f>
        <v>0</v>
      </c>
      <c r="J38" s="187" t="s">
        <v>269</v>
      </c>
      <c r="K38" s="187" t="s">
        <v>297</v>
      </c>
      <c r="L38" s="312"/>
      <c r="M38" s="312"/>
      <c r="N38" s="182">
        <v>0</v>
      </c>
      <c r="O38" s="182">
        <v>0</v>
      </c>
      <c r="P38" s="182">
        <v>0</v>
      </c>
      <c r="Q38" s="182">
        <v>0</v>
      </c>
      <c r="R38" s="179">
        <f t="shared" si="0"/>
        <v>0</v>
      </c>
      <c r="S38" s="180" t="str">
        <f t="shared" si="1"/>
        <v>OK</v>
      </c>
    </row>
    <row r="39" spans="1:19" s="181" customFormat="1" ht="68.400000000000006" customHeight="1" x14ac:dyDescent="0.3">
      <c r="A39" s="183" t="s">
        <v>139</v>
      </c>
      <c r="B39" s="3" t="s">
        <v>197</v>
      </c>
      <c r="C39" s="40">
        <v>0</v>
      </c>
      <c r="D39" s="40">
        <v>0</v>
      </c>
      <c r="E39" s="56">
        <f>C39+D39</f>
        <v>0</v>
      </c>
      <c r="F39" s="40">
        <v>0</v>
      </c>
      <c r="G39" s="40">
        <v>0</v>
      </c>
      <c r="H39" s="56">
        <f>F39+G39</f>
        <v>0</v>
      </c>
      <c r="I39" s="56">
        <f>E39+H39</f>
        <v>0</v>
      </c>
      <c r="J39" s="187" t="s">
        <v>269</v>
      </c>
      <c r="K39" s="187" t="s">
        <v>297</v>
      </c>
      <c r="L39" s="312"/>
      <c r="M39" s="312"/>
      <c r="N39" s="182">
        <v>0</v>
      </c>
      <c r="O39" s="182">
        <v>0</v>
      </c>
      <c r="P39" s="182">
        <v>0</v>
      </c>
      <c r="Q39" s="182">
        <v>0</v>
      </c>
      <c r="R39" s="179">
        <f t="shared" si="0"/>
        <v>0</v>
      </c>
      <c r="S39" s="180" t="str">
        <f t="shared" si="1"/>
        <v>OK</v>
      </c>
    </row>
    <row r="40" spans="1:19" s="181" customFormat="1" ht="39" customHeight="1" x14ac:dyDescent="0.3">
      <c r="A40" s="183" t="s">
        <v>140</v>
      </c>
      <c r="B40" s="3" t="s">
        <v>46</v>
      </c>
      <c r="C40" s="40">
        <v>0</v>
      </c>
      <c r="D40" s="40">
        <v>0</v>
      </c>
      <c r="E40" s="56">
        <f>C40+D40</f>
        <v>0</v>
      </c>
      <c r="F40" s="40">
        <v>0</v>
      </c>
      <c r="G40" s="40">
        <v>0</v>
      </c>
      <c r="H40" s="56">
        <f>F40+G40</f>
        <v>0</v>
      </c>
      <c r="I40" s="56">
        <f>E40+H40</f>
        <v>0</v>
      </c>
      <c r="J40" s="187" t="s">
        <v>269</v>
      </c>
      <c r="K40" s="187" t="s">
        <v>298</v>
      </c>
      <c r="L40" s="316"/>
      <c r="M40" s="312"/>
      <c r="N40" s="182">
        <v>0</v>
      </c>
      <c r="O40" s="182">
        <v>0</v>
      </c>
      <c r="P40" s="182">
        <v>0</v>
      </c>
      <c r="Q40" s="182">
        <v>0</v>
      </c>
      <c r="R40" s="179">
        <f t="shared" si="0"/>
        <v>0</v>
      </c>
      <c r="S40" s="180" t="str">
        <f t="shared" si="1"/>
        <v>OK</v>
      </c>
    </row>
    <row r="41" spans="1:19" s="181" customFormat="1" ht="60" customHeight="1" x14ac:dyDescent="0.3">
      <c r="A41" s="183" t="s">
        <v>650</v>
      </c>
      <c r="B41" s="3" t="s">
        <v>649</v>
      </c>
      <c r="C41" s="40">
        <v>0</v>
      </c>
      <c r="D41" s="40">
        <v>0</v>
      </c>
      <c r="E41" s="56">
        <f>C41+D41</f>
        <v>0</v>
      </c>
      <c r="F41" s="40">
        <v>0</v>
      </c>
      <c r="G41" s="40">
        <v>0</v>
      </c>
      <c r="H41" s="56">
        <f>F41+G41</f>
        <v>0</v>
      </c>
      <c r="I41" s="56">
        <f>E41+H41</f>
        <v>0</v>
      </c>
      <c r="J41" s="187" t="s">
        <v>269</v>
      </c>
      <c r="K41" s="187" t="s">
        <v>632</v>
      </c>
      <c r="L41" s="316"/>
      <c r="M41" s="312"/>
      <c r="N41" s="182">
        <v>0</v>
      </c>
      <c r="O41" s="182">
        <v>0</v>
      </c>
      <c r="P41" s="182">
        <v>0</v>
      </c>
      <c r="Q41" s="182">
        <v>0</v>
      </c>
      <c r="R41" s="179">
        <f t="shared" ref="R41" si="53">SUM(N41:Q41)</f>
        <v>0</v>
      </c>
      <c r="S41" s="180" t="str">
        <f t="shared" ref="S41" si="54">IF(R41=I41,"OK","ERROR")</f>
        <v>OK</v>
      </c>
    </row>
    <row r="42" spans="1:19" s="62" customFormat="1" x14ac:dyDescent="0.3">
      <c r="A42" s="58"/>
      <c r="B42" s="59" t="s">
        <v>63</v>
      </c>
      <c r="C42" s="60">
        <f>SUM(C15+C19+C20+C21+C22+C29+C30+C36)</f>
        <v>0</v>
      </c>
      <c r="D42" s="60">
        <f t="shared" ref="D42:I42" si="55">SUM(D15+D19+D20+D21+D22+D29+D30+D36)</f>
        <v>0</v>
      </c>
      <c r="E42" s="60">
        <f t="shared" si="55"/>
        <v>0</v>
      </c>
      <c r="F42" s="60">
        <f t="shared" si="55"/>
        <v>0</v>
      </c>
      <c r="G42" s="60">
        <f t="shared" si="55"/>
        <v>0</v>
      </c>
      <c r="H42" s="60">
        <f t="shared" si="55"/>
        <v>0</v>
      </c>
      <c r="I42" s="60">
        <f t="shared" si="55"/>
        <v>0</v>
      </c>
      <c r="J42" s="113"/>
      <c r="K42" s="113"/>
      <c r="L42" s="314"/>
      <c r="M42" s="314"/>
      <c r="N42" s="60">
        <f>SUM(N15+N19+N20+N21+N22+N29+N30+N36)</f>
        <v>0</v>
      </c>
      <c r="O42" s="60">
        <f t="shared" ref="O42:R42" si="56">SUM(O15+O19+O20+O21+O22+O29+O30+O36)</f>
        <v>0</v>
      </c>
      <c r="P42" s="60">
        <f t="shared" si="56"/>
        <v>0</v>
      </c>
      <c r="Q42" s="60">
        <f t="shared" si="56"/>
        <v>0</v>
      </c>
      <c r="R42" s="60">
        <f t="shared" si="56"/>
        <v>0</v>
      </c>
      <c r="S42" s="61" t="str">
        <f t="shared" si="1"/>
        <v>OK</v>
      </c>
    </row>
    <row r="43" spans="1:19" x14ac:dyDescent="0.3">
      <c r="A43" s="53" t="s">
        <v>198</v>
      </c>
      <c r="B43" s="362" t="s">
        <v>25</v>
      </c>
      <c r="C43" s="363"/>
      <c r="D43" s="363"/>
      <c r="E43" s="363"/>
      <c r="F43" s="363"/>
      <c r="G43" s="363"/>
      <c r="H43" s="363"/>
      <c r="I43" s="363"/>
      <c r="J43" s="111"/>
      <c r="K43" s="111"/>
      <c r="L43" s="314"/>
      <c r="M43" s="314"/>
      <c r="N43" s="46"/>
      <c r="O43" s="46"/>
      <c r="P43" s="46"/>
      <c r="Q43" s="46"/>
      <c r="R43" s="55"/>
      <c r="S43" s="19" t="str">
        <f t="shared" si="1"/>
        <v>OK</v>
      </c>
    </row>
    <row r="44" spans="1:19" ht="48" customHeight="1" x14ac:dyDescent="0.3">
      <c r="A44" s="66" t="s">
        <v>56</v>
      </c>
      <c r="B44" s="64" t="s">
        <v>619</v>
      </c>
      <c r="C44" s="40">
        <v>0</v>
      </c>
      <c r="D44" s="40">
        <v>0</v>
      </c>
      <c r="E44" s="56">
        <f t="shared" ref="E44:E56" si="57">C44+D44</f>
        <v>0</v>
      </c>
      <c r="F44" s="40">
        <v>0</v>
      </c>
      <c r="G44" s="40">
        <v>0</v>
      </c>
      <c r="H44" s="56">
        <f t="shared" ref="H44:H56" si="58">F44+G44</f>
        <v>0</v>
      </c>
      <c r="I44" s="56">
        <f t="shared" ref="I44:I56" si="59">E44+H44</f>
        <v>0</v>
      </c>
      <c r="J44" s="105" t="s">
        <v>264</v>
      </c>
      <c r="K44" s="105" t="s">
        <v>281</v>
      </c>
      <c r="L44" s="314"/>
      <c r="M44" s="314"/>
      <c r="N44" s="100">
        <v>0</v>
      </c>
      <c r="O44" s="100">
        <v>0</v>
      </c>
      <c r="P44" s="100">
        <v>0</v>
      </c>
      <c r="Q44" s="101">
        <v>0</v>
      </c>
      <c r="R44" s="55">
        <f t="shared" si="0"/>
        <v>0</v>
      </c>
      <c r="S44" s="19" t="str">
        <f t="shared" si="1"/>
        <v>OK</v>
      </c>
    </row>
    <row r="45" spans="1:19" s="181" customFormat="1" ht="56.4" customHeight="1" x14ac:dyDescent="0.3">
      <c r="A45" s="66"/>
      <c r="B45" s="64" t="s">
        <v>620</v>
      </c>
      <c r="C45" s="40">
        <v>0</v>
      </c>
      <c r="D45" s="40">
        <v>0</v>
      </c>
      <c r="E45" s="56">
        <f t="shared" si="57"/>
        <v>0</v>
      </c>
      <c r="F45" s="40">
        <v>0</v>
      </c>
      <c r="G45" s="40">
        <v>0</v>
      </c>
      <c r="H45" s="56">
        <f t="shared" si="58"/>
        <v>0</v>
      </c>
      <c r="I45" s="56">
        <f t="shared" si="59"/>
        <v>0</v>
      </c>
      <c r="J45" s="188" t="s">
        <v>264</v>
      </c>
      <c r="K45" s="188"/>
      <c r="L45" s="317"/>
      <c r="M45" s="314"/>
      <c r="N45" s="182">
        <v>0</v>
      </c>
      <c r="O45" s="182">
        <v>0</v>
      </c>
      <c r="P45" s="182">
        <v>0</v>
      </c>
      <c r="Q45" s="182">
        <v>0</v>
      </c>
      <c r="R45" s="179">
        <f t="shared" si="0"/>
        <v>0</v>
      </c>
      <c r="S45" s="180" t="str">
        <f>IF(R45=I45,"OK","ERROR")</f>
        <v>OK</v>
      </c>
    </row>
    <row r="46" spans="1:19" s="181" customFormat="1" ht="48" x14ac:dyDescent="0.3">
      <c r="A46" s="66" t="s">
        <v>48</v>
      </c>
      <c r="B46" s="64" t="s">
        <v>626</v>
      </c>
      <c r="C46" s="40">
        <v>0</v>
      </c>
      <c r="D46" s="40">
        <v>0</v>
      </c>
      <c r="E46" s="56">
        <f t="shared" si="57"/>
        <v>0</v>
      </c>
      <c r="F46" s="40">
        <v>0</v>
      </c>
      <c r="G46" s="40">
        <v>0</v>
      </c>
      <c r="H46" s="56">
        <f t="shared" si="58"/>
        <v>0</v>
      </c>
      <c r="I46" s="56">
        <f t="shared" si="59"/>
        <v>0</v>
      </c>
      <c r="J46" s="188" t="s">
        <v>264</v>
      </c>
      <c r="K46" s="188" t="s">
        <v>282</v>
      </c>
      <c r="L46" s="317"/>
      <c r="M46" s="314"/>
      <c r="N46" s="182">
        <v>0</v>
      </c>
      <c r="O46" s="182">
        <v>0</v>
      </c>
      <c r="P46" s="182">
        <v>0</v>
      </c>
      <c r="Q46" s="182">
        <v>0</v>
      </c>
      <c r="R46" s="179">
        <f t="shared" si="0"/>
        <v>0</v>
      </c>
      <c r="S46" s="180" t="str">
        <f t="shared" si="1"/>
        <v>OK</v>
      </c>
    </row>
    <row r="47" spans="1:19" ht="72" customHeight="1" x14ac:dyDescent="0.3">
      <c r="A47" s="66"/>
      <c r="B47" s="64" t="s">
        <v>402</v>
      </c>
      <c r="C47" s="40">
        <v>0</v>
      </c>
      <c r="D47" s="40">
        <v>0</v>
      </c>
      <c r="E47" s="56">
        <f t="shared" si="57"/>
        <v>0</v>
      </c>
      <c r="F47" s="40">
        <v>0</v>
      </c>
      <c r="G47" s="40">
        <v>0</v>
      </c>
      <c r="H47" s="56">
        <f t="shared" si="58"/>
        <v>0</v>
      </c>
      <c r="I47" s="56">
        <f t="shared" si="59"/>
        <v>0</v>
      </c>
      <c r="J47" s="105" t="s">
        <v>264</v>
      </c>
      <c r="K47" s="105"/>
      <c r="L47" s="314"/>
      <c r="M47" s="314"/>
      <c r="N47" s="100">
        <v>0</v>
      </c>
      <c r="O47" s="100">
        <v>0</v>
      </c>
      <c r="P47" s="100">
        <v>0</v>
      </c>
      <c r="Q47" s="100">
        <v>0</v>
      </c>
      <c r="R47" s="55">
        <f t="shared" ref="R47" si="60">SUM(N47:Q47)</f>
        <v>0</v>
      </c>
      <c r="S47" s="19" t="str">
        <f>IF(R47=I47,"OK","ERROR")</f>
        <v>OK</v>
      </c>
    </row>
    <row r="48" spans="1:19" ht="72" x14ac:dyDescent="0.3">
      <c r="A48" s="66" t="s">
        <v>141</v>
      </c>
      <c r="B48" s="64" t="s">
        <v>621</v>
      </c>
      <c r="C48" s="40">
        <v>0</v>
      </c>
      <c r="D48" s="40">
        <v>0</v>
      </c>
      <c r="E48" s="56">
        <f t="shared" si="57"/>
        <v>0</v>
      </c>
      <c r="F48" s="40">
        <v>0</v>
      </c>
      <c r="G48" s="40">
        <v>0</v>
      </c>
      <c r="H48" s="56">
        <f t="shared" si="58"/>
        <v>0</v>
      </c>
      <c r="I48" s="56">
        <f t="shared" si="59"/>
        <v>0</v>
      </c>
      <c r="J48" s="105" t="s">
        <v>264</v>
      </c>
      <c r="K48" s="105" t="s">
        <v>283</v>
      </c>
      <c r="L48" s="314"/>
      <c r="M48" s="314"/>
      <c r="N48" s="100">
        <v>0</v>
      </c>
      <c r="O48" s="100">
        <v>0</v>
      </c>
      <c r="P48" s="100">
        <v>0</v>
      </c>
      <c r="Q48" s="100">
        <v>0</v>
      </c>
      <c r="R48" s="55">
        <f t="shared" si="0"/>
        <v>0</v>
      </c>
      <c r="S48" s="19" t="str">
        <f t="shared" si="1"/>
        <v>OK</v>
      </c>
    </row>
    <row r="49" spans="1:19" ht="72" customHeight="1" x14ac:dyDescent="0.3">
      <c r="A49" s="66"/>
      <c r="B49" s="64" t="s">
        <v>622</v>
      </c>
      <c r="C49" s="40">
        <v>0</v>
      </c>
      <c r="D49" s="40">
        <v>0</v>
      </c>
      <c r="E49" s="56">
        <f t="shared" ref="E49" si="61">C49+D49</f>
        <v>0</v>
      </c>
      <c r="F49" s="40">
        <v>0</v>
      </c>
      <c r="G49" s="40">
        <v>0</v>
      </c>
      <c r="H49" s="56">
        <f t="shared" ref="H49" si="62">F49+G49</f>
        <v>0</v>
      </c>
      <c r="I49" s="56">
        <f t="shared" ref="I49" si="63">E49+H49</f>
        <v>0</v>
      </c>
      <c r="J49" s="105" t="s">
        <v>264</v>
      </c>
      <c r="K49" s="105"/>
      <c r="L49" s="314"/>
      <c r="M49" s="314"/>
      <c r="N49" s="100">
        <v>0</v>
      </c>
      <c r="O49" s="100">
        <v>0</v>
      </c>
      <c r="P49" s="100">
        <v>0</v>
      </c>
      <c r="Q49" s="100">
        <v>0</v>
      </c>
      <c r="R49" s="55">
        <f t="shared" ref="R49" si="64">SUM(N49:Q49)</f>
        <v>0</v>
      </c>
      <c r="S49" s="19" t="str">
        <f>IF(R49=I49,"OK","ERROR")</f>
        <v>OK</v>
      </c>
    </row>
    <row r="50" spans="1:19" ht="67.2" x14ac:dyDescent="0.3">
      <c r="A50" s="66" t="s">
        <v>62</v>
      </c>
      <c r="B50" s="64" t="s">
        <v>623</v>
      </c>
      <c r="C50" s="40">
        <v>0</v>
      </c>
      <c r="D50" s="40">
        <v>0</v>
      </c>
      <c r="E50" s="56">
        <f t="shared" si="57"/>
        <v>0</v>
      </c>
      <c r="F50" s="40">
        <v>0</v>
      </c>
      <c r="G50" s="40">
        <v>0</v>
      </c>
      <c r="H50" s="56">
        <f t="shared" si="58"/>
        <v>0</v>
      </c>
      <c r="I50" s="56">
        <f t="shared" si="59"/>
        <v>0</v>
      </c>
      <c r="J50" s="115" t="s">
        <v>262</v>
      </c>
      <c r="K50" s="115" t="s">
        <v>284</v>
      </c>
      <c r="L50" s="314"/>
      <c r="M50" s="314"/>
      <c r="N50" s="100">
        <v>0</v>
      </c>
      <c r="O50" s="100">
        <v>0</v>
      </c>
      <c r="P50" s="100">
        <v>0</v>
      </c>
      <c r="Q50" s="100">
        <v>0</v>
      </c>
      <c r="R50" s="55">
        <f t="shared" si="0"/>
        <v>0</v>
      </c>
      <c r="S50" s="19" t="str">
        <f t="shared" si="1"/>
        <v>OK</v>
      </c>
    </row>
    <row r="51" spans="1:19" ht="82.8" hidden="1" customHeight="1" x14ac:dyDescent="0.3">
      <c r="A51" s="376"/>
      <c r="B51" s="155" t="s">
        <v>353</v>
      </c>
      <c r="C51" s="40">
        <v>0</v>
      </c>
      <c r="D51" s="40">
        <v>0</v>
      </c>
      <c r="E51" s="56">
        <f t="shared" si="57"/>
        <v>0</v>
      </c>
      <c r="F51" s="40">
        <v>0</v>
      </c>
      <c r="G51" s="40">
        <v>0</v>
      </c>
      <c r="H51" s="56">
        <f t="shared" ref="H51" si="65">F51+G51</f>
        <v>0</v>
      </c>
      <c r="I51" s="56">
        <f t="shared" ref="I51" si="66">E51+H51</f>
        <v>0</v>
      </c>
      <c r="J51" s="115" t="s">
        <v>262</v>
      </c>
      <c r="K51" s="115" t="s">
        <v>338</v>
      </c>
      <c r="L51" s="314"/>
      <c r="M51" s="314"/>
      <c r="N51" s="100">
        <v>0</v>
      </c>
      <c r="O51" s="100">
        <v>0</v>
      </c>
      <c r="P51" s="100">
        <v>0</v>
      </c>
      <c r="Q51" s="100">
        <v>0</v>
      </c>
      <c r="R51" s="55">
        <f t="shared" ref="R51" si="67">SUM(N51:Q51)</f>
        <v>0</v>
      </c>
      <c r="S51" s="19" t="str">
        <f t="shared" ref="S51" si="68">IF(R51=I51,"OK","ERROR")</f>
        <v>OK</v>
      </c>
    </row>
    <row r="52" spans="1:19" ht="60" customHeight="1" x14ac:dyDescent="0.3">
      <c r="A52" s="377"/>
      <c r="B52" s="64" t="s">
        <v>397</v>
      </c>
      <c r="C52" s="40">
        <v>0</v>
      </c>
      <c r="D52" s="40">
        <v>0</v>
      </c>
      <c r="E52" s="56">
        <f t="shared" si="57"/>
        <v>0</v>
      </c>
      <c r="F52" s="40">
        <v>0</v>
      </c>
      <c r="G52" s="40">
        <v>0</v>
      </c>
      <c r="H52" s="56">
        <f t="shared" si="58"/>
        <v>0</v>
      </c>
      <c r="I52" s="56">
        <f t="shared" si="59"/>
        <v>0</v>
      </c>
      <c r="J52" s="105"/>
      <c r="K52" s="115"/>
      <c r="L52" s="314"/>
      <c r="M52" s="314"/>
      <c r="N52" s="100">
        <v>0</v>
      </c>
      <c r="O52" s="100">
        <v>0</v>
      </c>
      <c r="P52" s="100">
        <v>0</v>
      </c>
      <c r="Q52" s="100">
        <v>0</v>
      </c>
      <c r="R52" s="55">
        <f t="shared" si="0"/>
        <v>0</v>
      </c>
      <c r="S52" s="19" t="str">
        <f>IF(R52=I52,"OK","ERROR")</f>
        <v>OK</v>
      </c>
    </row>
    <row r="53" spans="1:19" ht="36.6" customHeight="1" x14ac:dyDescent="0.3">
      <c r="A53" s="66" t="s">
        <v>142</v>
      </c>
      <c r="B53" s="64" t="s">
        <v>624</v>
      </c>
      <c r="C53" s="40">
        <v>0</v>
      </c>
      <c r="D53" s="40">
        <v>0</v>
      </c>
      <c r="E53" s="56">
        <f t="shared" si="57"/>
        <v>0</v>
      </c>
      <c r="F53" s="40">
        <v>0</v>
      </c>
      <c r="G53" s="40">
        <v>0</v>
      </c>
      <c r="H53" s="56">
        <f t="shared" si="58"/>
        <v>0</v>
      </c>
      <c r="I53" s="56">
        <f t="shared" si="59"/>
        <v>0</v>
      </c>
      <c r="J53" s="115" t="s">
        <v>262</v>
      </c>
      <c r="K53" s="115" t="s">
        <v>294</v>
      </c>
      <c r="L53" s="314"/>
      <c r="M53" s="314"/>
      <c r="N53" s="100">
        <v>0</v>
      </c>
      <c r="O53" s="100">
        <v>0</v>
      </c>
      <c r="P53" s="100">
        <v>0</v>
      </c>
      <c r="Q53" s="100">
        <v>0</v>
      </c>
      <c r="R53" s="55">
        <f t="shared" si="0"/>
        <v>0</v>
      </c>
      <c r="S53" s="19" t="str">
        <f t="shared" si="1"/>
        <v>OK</v>
      </c>
    </row>
    <row r="54" spans="1:19" ht="24" x14ac:dyDescent="0.3">
      <c r="A54" s="66"/>
      <c r="B54" s="64" t="s">
        <v>398</v>
      </c>
      <c r="C54" s="40">
        <v>0</v>
      </c>
      <c r="D54" s="40">
        <v>0</v>
      </c>
      <c r="E54" s="56">
        <f t="shared" ref="E54" si="69">C54+D54</f>
        <v>0</v>
      </c>
      <c r="F54" s="40">
        <v>0</v>
      </c>
      <c r="G54" s="40">
        <v>0</v>
      </c>
      <c r="H54" s="56">
        <f t="shared" ref="H54" si="70">F54+G54</f>
        <v>0</v>
      </c>
      <c r="I54" s="56">
        <f t="shared" ref="I54" si="71">E54+H54</f>
        <v>0</v>
      </c>
      <c r="J54" s="105" t="s">
        <v>264</v>
      </c>
      <c r="K54" s="105"/>
      <c r="L54" s="314"/>
      <c r="M54" s="314"/>
      <c r="N54" s="100">
        <v>0</v>
      </c>
      <c r="O54" s="100">
        <v>0</v>
      </c>
      <c r="P54" s="100">
        <v>0</v>
      </c>
      <c r="Q54" s="100">
        <v>0</v>
      </c>
      <c r="R54" s="55">
        <f t="shared" ref="R54" si="72">SUM(N54:Q54)</f>
        <v>0</v>
      </c>
      <c r="S54" s="19" t="str">
        <f>IF(R54=I54,"OK","ERROR")</f>
        <v>OK</v>
      </c>
    </row>
    <row r="55" spans="1:19" ht="34.799999999999997" customHeight="1" x14ac:dyDescent="0.3">
      <c r="A55" s="66" t="s">
        <v>129</v>
      </c>
      <c r="B55" s="64" t="s">
        <v>625</v>
      </c>
      <c r="C55" s="40">
        <v>0</v>
      </c>
      <c r="D55" s="40">
        <v>0</v>
      </c>
      <c r="E55" s="56">
        <f t="shared" si="57"/>
        <v>0</v>
      </c>
      <c r="F55" s="40">
        <v>0</v>
      </c>
      <c r="G55" s="40">
        <v>0</v>
      </c>
      <c r="H55" s="56">
        <f t="shared" si="58"/>
        <v>0</v>
      </c>
      <c r="I55" s="56">
        <f t="shared" si="59"/>
        <v>0</v>
      </c>
      <c r="J55" s="115" t="s">
        <v>295</v>
      </c>
      <c r="K55" s="115" t="s">
        <v>296</v>
      </c>
      <c r="L55" s="317"/>
      <c r="M55" s="314"/>
      <c r="N55" s="100">
        <v>0</v>
      </c>
      <c r="O55" s="100">
        <v>0</v>
      </c>
      <c r="P55" s="100">
        <v>0</v>
      </c>
      <c r="Q55" s="100">
        <v>0</v>
      </c>
      <c r="R55" s="55">
        <f t="shared" si="0"/>
        <v>0</v>
      </c>
      <c r="S55" s="19" t="str">
        <f t="shared" si="1"/>
        <v>OK</v>
      </c>
    </row>
    <row r="56" spans="1:19" ht="43.2" customHeight="1" x14ac:dyDescent="0.3">
      <c r="A56" s="66"/>
      <c r="B56" s="64" t="s">
        <v>399</v>
      </c>
      <c r="C56" s="40">
        <v>0</v>
      </c>
      <c r="D56" s="40">
        <v>0</v>
      </c>
      <c r="E56" s="56">
        <f t="shared" si="57"/>
        <v>0</v>
      </c>
      <c r="F56" s="40">
        <v>0</v>
      </c>
      <c r="G56" s="40">
        <v>0</v>
      </c>
      <c r="H56" s="56">
        <f t="shared" si="58"/>
        <v>0</v>
      </c>
      <c r="I56" s="56">
        <f t="shared" si="59"/>
        <v>0</v>
      </c>
      <c r="J56" s="105"/>
      <c r="K56" s="105"/>
      <c r="L56" s="314"/>
      <c r="M56" s="314"/>
      <c r="N56" s="100">
        <v>0</v>
      </c>
      <c r="O56" s="100">
        <v>0</v>
      </c>
      <c r="P56" s="100">
        <v>0</v>
      </c>
      <c r="Q56" s="100">
        <v>0</v>
      </c>
      <c r="R56" s="55">
        <f t="shared" si="0"/>
        <v>0</v>
      </c>
      <c r="S56" s="19" t="str">
        <f>IF(R56=I56,"OK","ERROR")</f>
        <v>OK</v>
      </c>
    </row>
    <row r="57" spans="1:19" s="62" customFormat="1" x14ac:dyDescent="0.3">
      <c r="A57" s="58"/>
      <c r="B57" s="59" t="s">
        <v>9</v>
      </c>
      <c r="C57" s="60">
        <f>C44+C46+C48+C50+C53+C55</f>
        <v>0</v>
      </c>
      <c r="D57" s="60">
        <f t="shared" ref="D57:I57" si="73">D44+D46+D48+D50+D53+D55</f>
        <v>0</v>
      </c>
      <c r="E57" s="60">
        <f t="shared" si="73"/>
        <v>0</v>
      </c>
      <c r="F57" s="60">
        <f t="shared" si="73"/>
        <v>0</v>
      </c>
      <c r="G57" s="60">
        <f t="shared" si="73"/>
        <v>0</v>
      </c>
      <c r="H57" s="60">
        <f t="shared" si="73"/>
        <v>0</v>
      </c>
      <c r="I57" s="60">
        <f t="shared" si="73"/>
        <v>0</v>
      </c>
      <c r="J57" s="113"/>
      <c r="K57" s="113"/>
      <c r="L57" s="318"/>
      <c r="M57" s="143"/>
      <c r="N57" s="60">
        <f>N44+N46+N48+N50+N53+N55</f>
        <v>0</v>
      </c>
      <c r="O57" s="60">
        <f>O44+O46+O48+O50+O53+O55</f>
        <v>0</v>
      </c>
      <c r="P57" s="60">
        <f>P44+P46+P48+P50+P53+P55</f>
        <v>0</v>
      </c>
      <c r="Q57" s="60">
        <f>Q44+Q46+Q48+Q50+Q53+Q55</f>
        <v>0</v>
      </c>
      <c r="R57" s="60">
        <f>R44+R46+R48+R50+R53+R55</f>
        <v>0</v>
      </c>
      <c r="S57" s="61" t="str">
        <f t="shared" si="1"/>
        <v>OK</v>
      </c>
    </row>
    <row r="58" spans="1:19" x14ac:dyDescent="0.3">
      <c r="A58" s="53" t="s">
        <v>26</v>
      </c>
      <c r="B58" s="362" t="s">
        <v>27</v>
      </c>
      <c r="C58" s="363"/>
      <c r="D58" s="363"/>
      <c r="E58" s="363"/>
      <c r="F58" s="363"/>
      <c r="G58" s="363"/>
      <c r="H58" s="363"/>
      <c r="I58" s="363"/>
      <c r="J58" s="111"/>
      <c r="K58" s="111"/>
      <c r="L58" s="314"/>
      <c r="M58" s="314"/>
      <c r="N58" s="46"/>
      <c r="O58" s="46"/>
      <c r="P58" s="46"/>
      <c r="Q58" s="46"/>
      <c r="R58" s="55"/>
      <c r="S58" s="19"/>
    </row>
    <row r="59" spans="1:19" ht="15" customHeight="1" x14ac:dyDescent="0.3">
      <c r="A59" s="67" t="s">
        <v>199</v>
      </c>
      <c r="B59" s="3" t="s">
        <v>200</v>
      </c>
      <c r="C59" s="56">
        <f>C60+C61</f>
        <v>0</v>
      </c>
      <c r="D59" s="56">
        <f t="shared" ref="D59:I59" si="74">D60+D61</f>
        <v>0</v>
      </c>
      <c r="E59" s="56">
        <f t="shared" si="74"/>
        <v>0</v>
      </c>
      <c r="F59" s="56">
        <f t="shared" si="74"/>
        <v>0</v>
      </c>
      <c r="G59" s="56">
        <f t="shared" si="74"/>
        <v>0</v>
      </c>
      <c r="H59" s="56">
        <f t="shared" si="74"/>
        <v>0</v>
      </c>
      <c r="I59" s="56">
        <f t="shared" si="74"/>
        <v>0</v>
      </c>
      <c r="J59" s="116"/>
      <c r="K59" s="116"/>
      <c r="L59" s="142"/>
      <c r="M59" s="142"/>
      <c r="N59" s="56">
        <f t="shared" ref="N59:R59" si="75">N60+N61</f>
        <v>0</v>
      </c>
      <c r="O59" s="56">
        <f t="shared" si="75"/>
        <v>0</v>
      </c>
      <c r="P59" s="56">
        <f t="shared" si="75"/>
        <v>0</v>
      </c>
      <c r="Q59" s="56">
        <f t="shared" si="75"/>
        <v>0</v>
      </c>
      <c r="R59" s="56">
        <f t="shared" si="75"/>
        <v>0</v>
      </c>
      <c r="S59" s="19" t="str">
        <f t="shared" si="1"/>
        <v>OK</v>
      </c>
    </row>
    <row r="60" spans="1:19" ht="38.4" x14ac:dyDescent="0.3">
      <c r="A60" s="67"/>
      <c r="B60" s="3" t="s">
        <v>201</v>
      </c>
      <c r="C60" s="40">
        <v>0</v>
      </c>
      <c r="D60" s="40">
        <v>0</v>
      </c>
      <c r="E60" s="56">
        <f>C60+D60</f>
        <v>0</v>
      </c>
      <c r="F60" s="40">
        <v>0</v>
      </c>
      <c r="G60" s="40">
        <v>0</v>
      </c>
      <c r="H60" s="56">
        <f>F60+G60</f>
        <v>0</v>
      </c>
      <c r="I60" s="56">
        <f>E60+H60</f>
        <v>0</v>
      </c>
      <c r="J60" s="117" t="s">
        <v>264</v>
      </c>
      <c r="K60" s="115" t="s">
        <v>292</v>
      </c>
      <c r="L60" s="142"/>
      <c r="M60" s="142"/>
      <c r="N60" s="100">
        <v>0</v>
      </c>
      <c r="O60" s="100">
        <v>0</v>
      </c>
      <c r="P60" s="100">
        <v>0</v>
      </c>
      <c r="Q60" s="100">
        <v>0</v>
      </c>
      <c r="R60" s="55">
        <f t="shared" si="0"/>
        <v>0</v>
      </c>
      <c r="S60" s="19" t="str">
        <f t="shared" si="1"/>
        <v>OK</v>
      </c>
    </row>
    <row r="61" spans="1:19" ht="24.6" customHeight="1" x14ac:dyDescent="0.3">
      <c r="A61" s="67"/>
      <c r="B61" s="3" t="s">
        <v>202</v>
      </c>
      <c r="C61" s="40">
        <v>0</v>
      </c>
      <c r="D61" s="40">
        <v>0</v>
      </c>
      <c r="E61" s="56">
        <f>C61+D61</f>
        <v>0</v>
      </c>
      <c r="F61" s="40">
        <v>0</v>
      </c>
      <c r="G61" s="40">
        <v>0</v>
      </c>
      <c r="H61" s="56">
        <f>F61+G61</f>
        <v>0</v>
      </c>
      <c r="I61" s="56">
        <f>E61+H61</f>
        <v>0</v>
      </c>
      <c r="J61" s="117" t="s">
        <v>264</v>
      </c>
      <c r="K61" s="115" t="s">
        <v>293</v>
      </c>
      <c r="L61" s="142"/>
      <c r="M61" s="142"/>
      <c r="N61" s="100">
        <v>0</v>
      </c>
      <c r="O61" s="100">
        <v>0</v>
      </c>
      <c r="P61" s="100">
        <v>0</v>
      </c>
      <c r="Q61" s="100">
        <v>0</v>
      </c>
      <c r="R61" s="55">
        <f t="shared" si="0"/>
        <v>0</v>
      </c>
      <c r="S61" s="19" t="str">
        <f t="shared" si="1"/>
        <v>OK</v>
      </c>
    </row>
    <row r="62" spans="1:19" ht="24.6" customHeight="1" x14ac:dyDescent="0.3">
      <c r="A62" s="67" t="s">
        <v>203</v>
      </c>
      <c r="B62" s="3" t="s">
        <v>204</v>
      </c>
      <c r="C62" s="56">
        <f>C63+C64+C65+C66+C67</f>
        <v>0</v>
      </c>
      <c r="D62" s="56">
        <f t="shared" ref="D62:I62" si="76">D63+D64+D65+D66+D67</f>
        <v>0</v>
      </c>
      <c r="E62" s="56">
        <f t="shared" si="76"/>
        <v>0</v>
      </c>
      <c r="F62" s="56">
        <f t="shared" si="76"/>
        <v>0</v>
      </c>
      <c r="G62" s="56">
        <f t="shared" si="76"/>
        <v>0</v>
      </c>
      <c r="H62" s="56">
        <f t="shared" si="76"/>
        <v>0</v>
      </c>
      <c r="I62" s="56">
        <f t="shared" si="76"/>
        <v>0</v>
      </c>
      <c r="J62" s="116"/>
      <c r="K62" s="116"/>
      <c r="L62" s="142"/>
      <c r="M62" s="142"/>
      <c r="N62" s="56">
        <f t="shared" ref="N62:R62" si="77">N63+N64+N65+N66+N67</f>
        <v>0</v>
      </c>
      <c r="O62" s="56">
        <f t="shared" si="77"/>
        <v>0</v>
      </c>
      <c r="P62" s="56">
        <f t="shared" si="77"/>
        <v>0</v>
      </c>
      <c r="Q62" s="56">
        <f t="shared" si="77"/>
        <v>0</v>
      </c>
      <c r="R62" s="56">
        <f t="shared" si="77"/>
        <v>0</v>
      </c>
      <c r="S62" s="19" t="str">
        <f t="shared" si="1"/>
        <v>OK</v>
      </c>
    </row>
    <row r="63" spans="1:19" s="181" customFormat="1" ht="40.200000000000003" customHeight="1" x14ac:dyDescent="0.3">
      <c r="A63" s="183"/>
      <c r="B63" s="3" t="s">
        <v>205</v>
      </c>
      <c r="C63" s="40">
        <v>0</v>
      </c>
      <c r="D63" s="40">
        <v>0</v>
      </c>
      <c r="E63" s="56">
        <f t="shared" ref="E63:E69" si="78">C63+D63</f>
        <v>0</v>
      </c>
      <c r="F63" s="40">
        <v>0</v>
      </c>
      <c r="G63" s="40">
        <v>0</v>
      </c>
      <c r="H63" s="56">
        <f t="shared" ref="H63:H69" si="79">F63+G63</f>
        <v>0</v>
      </c>
      <c r="I63" s="56">
        <f t="shared" ref="I63:I69" si="80">E63+H63</f>
        <v>0</v>
      </c>
      <c r="J63" s="117" t="s">
        <v>288</v>
      </c>
      <c r="K63" s="115" t="s">
        <v>205</v>
      </c>
      <c r="L63" s="142"/>
      <c r="M63" s="142"/>
      <c r="N63" s="182">
        <v>0</v>
      </c>
      <c r="O63" s="182">
        <v>0</v>
      </c>
      <c r="P63" s="182">
        <v>0</v>
      </c>
      <c r="Q63" s="182">
        <v>0</v>
      </c>
      <c r="R63" s="179">
        <f t="shared" si="0"/>
        <v>0</v>
      </c>
      <c r="S63" s="180" t="str">
        <f t="shared" si="1"/>
        <v>OK</v>
      </c>
    </row>
    <row r="64" spans="1:19" s="181" customFormat="1" ht="38.4" customHeight="1" x14ac:dyDescent="0.3">
      <c r="A64" s="183"/>
      <c r="B64" s="3" t="s">
        <v>206</v>
      </c>
      <c r="C64" s="40">
        <v>0</v>
      </c>
      <c r="D64" s="40">
        <v>0</v>
      </c>
      <c r="E64" s="56">
        <f t="shared" si="78"/>
        <v>0</v>
      </c>
      <c r="F64" s="40">
        <v>0</v>
      </c>
      <c r="G64" s="40">
        <v>0</v>
      </c>
      <c r="H64" s="56">
        <f t="shared" si="79"/>
        <v>0</v>
      </c>
      <c r="I64" s="56">
        <f t="shared" si="80"/>
        <v>0</v>
      </c>
      <c r="J64" s="117" t="s">
        <v>288</v>
      </c>
      <c r="K64" s="115" t="s">
        <v>289</v>
      </c>
      <c r="L64" s="142"/>
      <c r="M64" s="142"/>
      <c r="N64" s="182">
        <v>0</v>
      </c>
      <c r="O64" s="182">
        <v>0</v>
      </c>
      <c r="P64" s="182">
        <v>0</v>
      </c>
      <c r="Q64" s="182">
        <v>0</v>
      </c>
      <c r="R64" s="179">
        <f t="shared" si="0"/>
        <v>0</v>
      </c>
      <c r="S64" s="180" t="str">
        <f t="shared" si="1"/>
        <v>OK</v>
      </c>
    </row>
    <row r="65" spans="1:19" s="181" customFormat="1" ht="67.2" customHeight="1" x14ac:dyDescent="0.3">
      <c r="A65" s="183"/>
      <c r="B65" s="3" t="s">
        <v>207</v>
      </c>
      <c r="C65" s="40">
        <v>0</v>
      </c>
      <c r="D65" s="40">
        <v>0</v>
      </c>
      <c r="E65" s="56">
        <f t="shared" si="78"/>
        <v>0</v>
      </c>
      <c r="F65" s="40">
        <v>0</v>
      </c>
      <c r="G65" s="40">
        <v>0</v>
      </c>
      <c r="H65" s="56">
        <f t="shared" si="79"/>
        <v>0</v>
      </c>
      <c r="I65" s="56">
        <f t="shared" si="80"/>
        <v>0</v>
      </c>
      <c r="J65" s="117" t="s">
        <v>288</v>
      </c>
      <c r="K65" s="115" t="s">
        <v>207</v>
      </c>
      <c r="L65" s="142"/>
      <c r="M65" s="142"/>
      <c r="N65" s="182">
        <v>0</v>
      </c>
      <c r="O65" s="182">
        <v>0</v>
      </c>
      <c r="P65" s="182">
        <v>0</v>
      </c>
      <c r="Q65" s="182">
        <v>0</v>
      </c>
      <c r="R65" s="179">
        <f t="shared" si="0"/>
        <v>0</v>
      </c>
      <c r="S65" s="180" t="str">
        <f t="shared" si="1"/>
        <v>OK</v>
      </c>
    </row>
    <row r="66" spans="1:19" s="181" customFormat="1" ht="28.8" x14ac:dyDescent="0.3">
      <c r="A66" s="183"/>
      <c r="B66" s="3" t="s">
        <v>208</v>
      </c>
      <c r="C66" s="40">
        <v>0</v>
      </c>
      <c r="D66" s="40">
        <v>0</v>
      </c>
      <c r="E66" s="56">
        <f t="shared" si="78"/>
        <v>0</v>
      </c>
      <c r="F66" s="40">
        <v>0</v>
      </c>
      <c r="G66" s="40">
        <v>0</v>
      </c>
      <c r="H66" s="56">
        <f t="shared" si="79"/>
        <v>0</v>
      </c>
      <c r="I66" s="56">
        <f t="shared" si="80"/>
        <v>0</v>
      </c>
      <c r="J66" s="117" t="s">
        <v>288</v>
      </c>
      <c r="K66" s="115" t="s">
        <v>290</v>
      </c>
      <c r="L66" s="142"/>
      <c r="M66" s="142"/>
      <c r="N66" s="182">
        <v>0</v>
      </c>
      <c r="O66" s="182">
        <v>0</v>
      </c>
      <c r="P66" s="182">
        <v>0</v>
      </c>
      <c r="Q66" s="182">
        <v>0</v>
      </c>
      <c r="R66" s="179">
        <f t="shared" si="0"/>
        <v>0</v>
      </c>
      <c r="S66" s="180" t="str">
        <f t="shared" si="1"/>
        <v>OK</v>
      </c>
    </row>
    <row r="67" spans="1:19" s="181" customFormat="1" ht="49.8" customHeight="1" x14ac:dyDescent="0.3">
      <c r="A67" s="183"/>
      <c r="B67" s="3" t="s">
        <v>209</v>
      </c>
      <c r="C67" s="40">
        <v>0</v>
      </c>
      <c r="D67" s="40">
        <v>0</v>
      </c>
      <c r="E67" s="56">
        <f t="shared" si="78"/>
        <v>0</v>
      </c>
      <c r="F67" s="40">
        <v>0</v>
      </c>
      <c r="G67" s="40">
        <v>0</v>
      </c>
      <c r="H67" s="56">
        <f t="shared" si="79"/>
        <v>0</v>
      </c>
      <c r="I67" s="56">
        <f t="shared" si="80"/>
        <v>0</v>
      </c>
      <c r="J67" s="117" t="s">
        <v>288</v>
      </c>
      <c r="K67" s="115" t="s">
        <v>291</v>
      </c>
      <c r="L67" s="142"/>
      <c r="M67" s="142"/>
      <c r="N67" s="182">
        <v>0</v>
      </c>
      <c r="O67" s="182">
        <v>0</v>
      </c>
      <c r="P67" s="182">
        <v>0</v>
      </c>
      <c r="Q67" s="182">
        <v>0</v>
      </c>
      <c r="R67" s="179">
        <f t="shared" si="0"/>
        <v>0</v>
      </c>
      <c r="S67" s="180" t="str">
        <f t="shared" si="1"/>
        <v>OK</v>
      </c>
    </row>
    <row r="68" spans="1:19" ht="51.6" customHeight="1" x14ac:dyDescent="0.3">
      <c r="A68" s="67" t="s">
        <v>210</v>
      </c>
      <c r="B68" s="295" t="s">
        <v>391</v>
      </c>
      <c r="C68" s="40">
        <v>0</v>
      </c>
      <c r="D68" s="40">
        <v>0</v>
      </c>
      <c r="E68" s="56">
        <f t="shared" si="78"/>
        <v>0</v>
      </c>
      <c r="F68" s="40">
        <v>0</v>
      </c>
      <c r="G68" s="40">
        <v>0</v>
      </c>
      <c r="H68" s="56">
        <f t="shared" si="79"/>
        <v>0</v>
      </c>
      <c r="I68" s="56">
        <f t="shared" si="80"/>
        <v>0</v>
      </c>
      <c r="J68" s="117" t="s">
        <v>264</v>
      </c>
      <c r="K68" s="115" t="s">
        <v>287</v>
      </c>
      <c r="L68" s="142" t="str">
        <f>IF(E68&gt;SUM(E10+E13+E57)*Instructiuni!F13,"!!! Atentie prag","")</f>
        <v/>
      </c>
      <c r="M68" s="142"/>
      <c r="N68" s="100">
        <v>0</v>
      </c>
      <c r="O68" s="100">
        <v>0</v>
      </c>
      <c r="P68" s="100">
        <v>0</v>
      </c>
      <c r="Q68" s="100">
        <v>0</v>
      </c>
      <c r="R68" s="55">
        <f t="shared" si="0"/>
        <v>0</v>
      </c>
      <c r="S68" s="19" t="str">
        <f t="shared" si="1"/>
        <v>OK</v>
      </c>
    </row>
    <row r="69" spans="1:19" s="181" customFormat="1" ht="28.8" x14ac:dyDescent="0.3">
      <c r="A69" s="183" t="s">
        <v>211</v>
      </c>
      <c r="B69" s="3" t="s">
        <v>212</v>
      </c>
      <c r="C69" s="40">
        <v>0</v>
      </c>
      <c r="D69" s="40">
        <v>0</v>
      </c>
      <c r="E69" s="56">
        <f t="shared" si="78"/>
        <v>0</v>
      </c>
      <c r="F69" s="40">
        <v>0</v>
      </c>
      <c r="G69" s="40">
        <v>0</v>
      </c>
      <c r="H69" s="56">
        <f t="shared" si="79"/>
        <v>0</v>
      </c>
      <c r="I69" s="56">
        <f t="shared" si="80"/>
        <v>0</v>
      </c>
      <c r="J69" s="115" t="s">
        <v>301</v>
      </c>
      <c r="K69" s="115" t="s">
        <v>453</v>
      </c>
      <c r="L69" s="142"/>
      <c r="M69" s="142"/>
      <c r="N69" s="182">
        <v>0</v>
      </c>
      <c r="O69" s="182">
        <v>0</v>
      </c>
      <c r="P69" s="182">
        <v>0</v>
      </c>
      <c r="Q69" s="182">
        <v>0</v>
      </c>
      <c r="R69" s="179">
        <f t="shared" si="0"/>
        <v>0</v>
      </c>
      <c r="S69" s="180" t="str">
        <f t="shared" si="1"/>
        <v>OK</v>
      </c>
    </row>
    <row r="70" spans="1:19" s="62" customFormat="1" x14ac:dyDescent="0.3">
      <c r="A70" s="58"/>
      <c r="B70" s="59" t="s">
        <v>20</v>
      </c>
      <c r="C70" s="60">
        <f>C69+C68+C62+C59</f>
        <v>0</v>
      </c>
      <c r="D70" s="60">
        <f t="shared" ref="D70:I70" si="81">D69+D68+D62+D59</f>
        <v>0</v>
      </c>
      <c r="E70" s="60">
        <f t="shared" si="81"/>
        <v>0</v>
      </c>
      <c r="F70" s="60">
        <f t="shared" si="81"/>
        <v>0</v>
      </c>
      <c r="G70" s="60">
        <f t="shared" si="81"/>
        <v>0</v>
      </c>
      <c r="H70" s="60">
        <f t="shared" si="81"/>
        <v>0</v>
      </c>
      <c r="I70" s="60">
        <f t="shared" si="81"/>
        <v>0</v>
      </c>
      <c r="J70" s="118"/>
      <c r="K70" s="119"/>
      <c r="L70" s="141"/>
      <c r="M70" s="141"/>
      <c r="N70" s="60">
        <f t="shared" ref="N70:R70" si="82">N69+N68+N62+N59</f>
        <v>0</v>
      </c>
      <c r="O70" s="60">
        <f t="shared" si="82"/>
        <v>0</v>
      </c>
      <c r="P70" s="60">
        <f t="shared" si="82"/>
        <v>0</v>
      </c>
      <c r="Q70" s="60">
        <f t="shared" si="82"/>
        <v>0</v>
      </c>
      <c r="R70" s="60">
        <f t="shared" si="82"/>
        <v>0</v>
      </c>
      <c r="S70" s="61" t="str">
        <f t="shared" si="1"/>
        <v>OK</v>
      </c>
    </row>
    <row r="71" spans="1:19" x14ac:dyDescent="0.3">
      <c r="A71" s="53" t="s">
        <v>28</v>
      </c>
      <c r="B71" s="362" t="s">
        <v>213</v>
      </c>
      <c r="C71" s="362"/>
      <c r="D71" s="362"/>
      <c r="E71" s="362"/>
      <c r="F71" s="362"/>
      <c r="G71" s="362"/>
      <c r="H71" s="362"/>
      <c r="I71" s="362"/>
      <c r="J71" s="120"/>
      <c r="K71" s="106"/>
      <c r="L71" s="142"/>
      <c r="M71" s="142"/>
      <c r="N71" s="46"/>
      <c r="O71" s="46"/>
      <c r="P71" s="46"/>
      <c r="Q71" s="46"/>
      <c r="R71" s="55"/>
      <c r="S71" s="19"/>
    </row>
    <row r="72" spans="1:19" ht="28.8" x14ac:dyDescent="0.3">
      <c r="A72" s="63" t="s">
        <v>57</v>
      </c>
      <c r="B72" s="57" t="s">
        <v>158</v>
      </c>
      <c r="C72" s="40">
        <v>0</v>
      </c>
      <c r="D72" s="40">
        <v>0</v>
      </c>
      <c r="E72" s="56">
        <f>C72+D72</f>
        <v>0</v>
      </c>
      <c r="F72" s="40">
        <v>0</v>
      </c>
      <c r="G72" s="40">
        <v>0</v>
      </c>
      <c r="H72" s="56">
        <f>F72+G72</f>
        <v>0</v>
      </c>
      <c r="I72" s="56">
        <f>E72+H72</f>
        <v>0</v>
      </c>
      <c r="J72" s="115" t="s">
        <v>264</v>
      </c>
      <c r="K72" s="115" t="s">
        <v>285</v>
      </c>
      <c r="L72" s="142"/>
      <c r="M72" s="142"/>
      <c r="N72" s="100">
        <v>0</v>
      </c>
      <c r="O72" s="100">
        <v>0</v>
      </c>
      <c r="P72" s="100">
        <v>0</v>
      </c>
      <c r="Q72" s="100">
        <v>0</v>
      </c>
      <c r="R72" s="55">
        <f t="shared" si="0"/>
        <v>0</v>
      </c>
      <c r="S72" s="19" t="str">
        <f t="shared" si="1"/>
        <v>OK</v>
      </c>
    </row>
    <row r="73" spans="1:19" ht="19.2" x14ac:dyDescent="0.3">
      <c r="A73" s="63" t="s">
        <v>50</v>
      </c>
      <c r="B73" s="57" t="s">
        <v>159</v>
      </c>
      <c r="C73" s="40">
        <v>0</v>
      </c>
      <c r="D73" s="40">
        <v>0</v>
      </c>
      <c r="E73" s="56">
        <f>C73+D73</f>
        <v>0</v>
      </c>
      <c r="F73" s="40">
        <v>0</v>
      </c>
      <c r="G73" s="40">
        <v>0</v>
      </c>
      <c r="H73" s="56">
        <f>F73+G73</f>
        <v>0</v>
      </c>
      <c r="I73" s="56">
        <f>E73+H73</f>
        <v>0</v>
      </c>
      <c r="J73" s="115" t="s">
        <v>264</v>
      </c>
      <c r="K73" s="115" t="s">
        <v>286</v>
      </c>
      <c r="L73" s="142"/>
      <c r="M73" s="142"/>
      <c r="N73" s="100">
        <v>0</v>
      </c>
      <c r="O73" s="100">
        <v>0</v>
      </c>
      <c r="P73" s="100">
        <v>0</v>
      </c>
      <c r="Q73" s="100">
        <v>0</v>
      </c>
      <c r="R73" s="55">
        <f t="shared" si="0"/>
        <v>0</v>
      </c>
      <c r="S73" s="19" t="str">
        <f t="shared" si="1"/>
        <v>OK</v>
      </c>
    </row>
    <row r="74" spans="1:19" s="62" customFormat="1" x14ac:dyDescent="0.3">
      <c r="A74" s="65"/>
      <c r="B74" s="59" t="s">
        <v>21</v>
      </c>
      <c r="C74" s="60">
        <f>SUM(C72:C73)</f>
        <v>0</v>
      </c>
      <c r="D74" s="60">
        <f t="shared" ref="D74:I74" si="83">SUM(D72:D73)</f>
        <v>0</v>
      </c>
      <c r="E74" s="60">
        <f t="shared" si="83"/>
        <v>0</v>
      </c>
      <c r="F74" s="60">
        <f t="shared" si="83"/>
        <v>0</v>
      </c>
      <c r="G74" s="60">
        <f t="shared" si="83"/>
        <v>0</v>
      </c>
      <c r="H74" s="60">
        <f t="shared" si="83"/>
        <v>0</v>
      </c>
      <c r="I74" s="60">
        <f t="shared" si="83"/>
        <v>0</v>
      </c>
      <c r="J74" s="113"/>
      <c r="K74" s="113"/>
      <c r="L74" s="141"/>
      <c r="M74" s="141"/>
      <c r="N74" s="60">
        <f t="shared" ref="N74:R74" si="84">SUM(N72:N73)</f>
        <v>0</v>
      </c>
      <c r="O74" s="60">
        <f t="shared" si="84"/>
        <v>0</v>
      </c>
      <c r="P74" s="60">
        <f t="shared" si="84"/>
        <v>0</v>
      </c>
      <c r="Q74" s="60">
        <f t="shared" si="84"/>
        <v>0</v>
      </c>
      <c r="R74" s="60">
        <f t="shared" si="84"/>
        <v>0</v>
      </c>
      <c r="S74" s="61" t="str">
        <f t="shared" si="1"/>
        <v>OK</v>
      </c>
    </row>
    <row r="75" spans="1:19" ht="17.399999999999999" customHeight="1" x14ac:dyDescent="0.3">
      <c r="A75" s="53" t="s">
        <v>65</v>
      </c>
      <c r="B75" s="362" t="s">
        <v>651</v>
      </c>
      <c r="C75" s="362"/>
      <c r="D75" s="362"/>
      <c r="E75" s="362"/>
      <c r="F75" s="362"/>
      <c r="G75" s="362"/>
      <c r="H75" s="362"/>
      <c r="I75" s="362"/>
      <c r="J75" s="120"/>
      <c r="K75" s="106"/>
      <c r="L75" s="142"/>
      <c r="M75" s="142"/>
      <c r="N75" s="46"/>
      <c r="O75" s="46"/>
      <c r="P75" s="46"/>
      <c r="Q75" s="46"/>
      <c r="R75" s="55"/>
      <c r="S75" s="19"/>
    </row>
    <row r="76" spans="1:19" ht="50.4" x14ac:dyDescent="0.3">
      <c r="A76" s="63" t="s">
        <v>66</v>
      </c>
      <c r="B76" s="336" t="s">
        <v>653</v>
      </c>
      <c r="C76" s="40">
        <v>0</v>
      </c>
      <c r="D76" s="40">
        <v>0</v>
      </c>
      <c r="E76" s="56">
        <f>C76+D76</f>
        <v>0</v>
      </c>
      <c r="F76" s="40">
        <v>0</v>
      </c>
      <c r="G76" s="40">
        <v>0</v>
      </c>
      <c r="H76" s="56">
        <f>F76+G76</f>
        <v>0</v>
      </c>
      <c r="I76" s="56">
        <f>E76+H76</f>
        <v>0</v>
      </c>
      <c r="J76" s="115" t="s">
        <v>639</v>
      </c>
      <c r="K76" s="115" t="s">
        <v>640</v>
      </c>
      <c r="L76" s="337" t="str">
        <f>IF(E76&gt;SUM(E7+E8+E9+E12+E15+E19+E20+E22+E30+E36+E57+E60)*15%,"!!! Atentie prag","")</f>
        <v/>
      </c>
      <c r="M76" s="142"/>
      <c r="N76" s="100">
        <v>0</v>
      </c>
      <c r="O76" s="100">
        <v>0</v>
      </c>
      <c r="P76" s="100">
        <v>0</v>
      </c>
      <c r="Q76" s="100">
        <v>0</v>
      </c>
      <c r="R76" s="55">
        <f t="shared" ref="R76:R77" si="85">SUM(N76:Q76)</f>
        <v>0</v>
      </c>
      <c r="S76" s="19" t="str">
        <f t="shared" ref="S76:S78" si="86">IF(R76=I76,"OK","ERROR")</f>
        <v>OK</v>
      </c>
    </row>
    <row r="77" spans="1:19" ht="64.8" x14ac:dyDescent="0.3">
      <c r="A77" s="63" t="s">
        <v>652</v>
      </c>
      <c r="B77" s="336" t="s">
        <v>654</v>
      </c>
      <c r="C77" s="40">
        <v>0</v>
      </c>
      <c r="D77" s="40">
        <v>0</v>
      </c>
      <c r="E77" s="56">
        <f>C77+D77</f>
        <v>0</v>
      </c>
      <c r="F77" s="40">
        <v>0</v>
      </c>
      <c r="G77" s="40">
        <v>0</v>
      </c>
      <c r="H77" s="56">
        <f>F77+G77</f>
        <v>0</v>
      </c>
      <c r="I77" s="56">
        <f>E77+H77</f>
        <v>0</v>
      </c>
      <c r="J77" s="115" t="s">
        <v>643</v>
      </c>
      <c r="K77" s="115" t="s">
        <v>644</v>
      </c>
      <c r="L77" s="337" t="str">
        <f>IF(E77&gt;SUM(E10+E13+E15+E19+E20+E22+E30+E36+E57+E60)*5%,"!!! Atentie prag","")</f>
        <v/>
      </c>
      <c r="M77" s="142"/>
      <c r="N77" s="100">
        <v>0</v>
      </c>
      <c r="O77" s="100">
        <v>0</v>
      </c>
      <c r="P77" s="100">
        <v>0</v>
      </c>
      <c r="Q77" s="100">
        <v>0</v>
      </c>
      <c r="R77" s="55">
        <f t="shared" si="85"/>
        <v>0</v>
      </c>
      <c r="S77" s="19" t="str">
        <f t="shared" si="86"/>
        <v>OK</v>
      </c>
    </row>
    <row r="78" spans="1:19" s="62" customFormat="1" ht="17.399999999999999" customHeight="1" x14ac:dyDescent="0.3">
      <c r="A78" s="65"/>
      <c r="B78" s="59" t="s">
        <v>64</v>
      </c>
      <c r="C78" s="60">
        <f>SUM(C76:C77)</f>
        <v>0</v>
      </c>
      <c r="D78" s="60">
        <f t="shared" ref="D78:H78" si="87">SUM(D76:D77)</f>
        <v>0</v>
      </c>
      <c r="E78" s="60">
        <f t="shared" si="87"/>
        <v>0</v>
      </c>
      <c r="F78" s="60">
        <f t="shared" si="87"/>
        <v>0</v>
      </c>
      <c r="G78" s="60">
        <f t="shared" si="87"/>
        <v>0</v>
      </c>
      <c r="H78" s="60">
        <f t="shared" si="87"/>
        <v>0</v>
      </c>
      <c r="I78" s="60">
        <f>SUM(I76:I77)</f>
        <v>0</v>
      </c>
      <c r="J78" s="113"/>
      <c r="K78" s="113"/>
      <c r="L78" s="141"/>
      <c r="M78" s="141"/>
      <c r="N78" s="60">
        <f>SUM(N76:N77)</f>
        <v>0</v>
      </c>
      <c r="O78" s="60">
        <f t="shared" ref="O78:R78" si="88">SUM(O76:O77)</f>
        <v>0</v>
      </c>
      <c r="P78" s="60">
        <f t="shared" si="88"/>
        <v>0</v>
      </c>
      <c r="Q78" s="60">
        <f t="shared" si="88"/>
        <v>0</v>
      </c>
      <c r="R78" s="60">
        <f t="shared" si="88"/>
        <v>0</v>
      </c>
      <c r="S78" s="61" t="str">
        <f t="shared" si="86"/>
        <v>OK</v>
      </c>
    </row>
    <row r="79" spans="1:19" s="62" customFormat="1" ht="22.8" customHeight="1" x14ac:dyDescent="0.3">
      <c r="A79" s="133"/>
      <c r="B79" s="134" t="s">
        <v>215</v>
      </c>
      <c r="C79" s="135">
        <f>C74+C70+C57+C42+C13+C10+C78</f>
        <v>0</v>
      </c>
      <c r="D79" s="135">
        <f t="shared" ref="D79:H79" si="89">D74+D70+D57+D42+D13+D10+D78</f>
        <v>0</v>
      </c>
      <c r="E79" s="135">
        <f t="shared" si="89"/>
        <v>0</v>
      </c>
      <c r="F79" s="135">
        <f t="shared" si="89"/>
        <v>0</v>
      </c>
      <c r="G79" s="135">
        <f t="shared" si="89"/>
        <v>0</v>
      </c>
      <c r="H79" s="135">
        <f t="shared" si="89"/>
        <v>0</v>
      </c>
      <c r="I79" s="135">
        <f>I74+I70+I57+I42+I13+I10+I78</f>
        <v>0</v>
      </c>
      <c r="J79" s="136"/>
      <c r="K79" s="136"/>
      <c r="L79" s="141"/>
      <c r="M79" s="141"/>
      <c r="N79" s="135">
        <f>N74+N70+N57+N42+N13+N10+N78</f>
        <v>0</v>
      </c>
      <c r="O79" s="135">
        <f t="shared" ref="O79:R79" si="90">O74+O70+O57+O42+O13+O10+O78</f>
        <v>0</v>
      </c>
      <c r="P79" s="135">
        <f t="shared" si="90"/>
        <v>0</v>
      </c>
      <c r="Q79" s="135">
        <f t="shared" si="90"/>
        <v>0</v>
      </c>
      <c r="R79" s="135">
        <f t="shared" si="90"/>
        <v>0</v>
      </c>
      <c r="S79" s="61" t="str">
        <f t="shared" si="1"/>
        <v>OK</v>
      </c>
    </row>
    <row r="80" spans="1:19" s="62" customFormat="1" ht="26.4" customHeight="1" x14ac:dyDescent="0.3">
      <c r="A80" s="65"/>
      <c r="B80" s="59" t="s">
        <v>214</v>
      </c>
      <c r="C80" s="60">
        <f t="shared" ref="C80" si="91">C7+C8+C9+C12+C44+C46+C60</f>
        <v>0</v>
      </c>
      <c r="D80" s="60">
        <f t="shared" ref="D80:I80" si="92">D7+D8+D9+D12+D44+D46+D60</f>
        <v>0</v>
      </c>
      <c r="E80" s="60">
        <f t="shared" si="92"/>
        <v>0</v>
      </c>
      <c r="F80" s="60">
        <f t="shared" si="92"/>
        <v>0</v>
      </c>
      <c r="G80" s="60">
        <f t="shared" si="92"/>
        <v>0</v>
      </c>
      <c r="H80" s="60">
        <f t="shared" si="92"/>
        <v>0</v>
      </c>
      <c r="I80" s="60">
        <f t="shared" si="92"/>
        <v>0</v>
      </c>
      <c r="J80" s="113"/>
      <c r="K80" s="113"/>
      <c r="L80" s="141"/>
      <c r="M80" s="141"/>
      <c r="N80" s="60">
        <f t="shared" ref="N80:R80" si="93">N7+N8+N9+N12+N44+N46+N60</f>
        <v>0</v>
      </c>
      <c r="O80" s="60">
        <f t="shared" si="93"/>
        <v>0</v>
      </c>
      <c r="P80" s="60">
        <f t="shared" si="93"/>
        <v>0</v>
      </c>
      <c r="Q80" s="60">
        <f t="shared" si="93"/>
        <v>0</v>
      </c>
      <c r="R80" s="60">
        <f t="shared" si="93"/>
        <v>0</v>
      </c>
      <c r="S80" s="61" t="str">
        <f t="shared" si="1"/>
        <v>OK</v>
      </c>
    </row>
    <row r="81" spans="1:20" s="70" customFormat="1" x14ac:dyDescent="0.3">
      <c r="A81" s="69" t="s">
        <v>655</v>
      </c>
      <c r="B81" s="362" t="s">
        <v>393</v>
      </c>
      <c r="C81" s="363"/>
      <c r="D81" s="363"/>
      <c r="E81" s="363"/>
      <c r="F81" s="363"/>
      <c r="G81" s="363"/>
      <c r="H81" s="363"/>
      <c r="I81" s="363"/>
      <c r="J81" s="121"/>
      <c r="K81" s="121"/>
      <c r="L81" s="142"/>
      <c r="M81" s="142"/>
      <c r="N81" s="46"/>
      <c r="O81" s="46"/>
      <c r="P81" s="46"/>
      <c r="Q81" s="46"/>
      <c r="R81" s="55"/>
      <c r="S81" s="19"/>
    </row>
    <row r="82" spans="1:20" s="189" customFormat="1" ht="28.8" x14ac:dyDescent="0.3">
      <c r="A82" s="69" t="s">
        <v>656</v>
      </c>
      <c r="B82" s="3" t="s">
        <v>394</v>
      </c>
      <c r="C82" s="40">
        <v>0</v>
      </c>
      <c r="D82" s="40">
        <v>0</v>
      </c>
      <c r="E82" s="56">
        <f>C82+D82</f>
        <v>0</v>
      </c>
      <c r="F82" s="40">
        <v>0</v>
      </c>
      <c r="G82" s="40">
        <v>0</v>
      </c>
      <c r="H82" s="56">
        <f>F82+G82</f>
        <v>0</v>
      </c>
      <c r="I82" s="56">
        <f>E82+H82</f>
        <v>0</v>
      </c>
      <c r="J82" s="115" t="s">
        <v>301</v>
      </c>
      <c r="K82" s="115" t="s">
        <v>453</v>
      </c>
      <c r="L82" s="305" t="str">
        <f>IF(E82+E29+E30+E69&gt;Instructiuni!L17*Instructiuni!F17,"!!!  Atentie prag TOTAL rata forfetara","")</f>
        <v/>
      </c>
      <c r="M82" s="142"/>
      <c r="N82" s="182">
        <v>0</v>
      </c>
      <c r="O82" s="182">
        <v>0</v>
      </c>
      <c r="P82" s="182">
        <v>0</v>
      </c>
      <c r="Q82" s="182">
        <v>0</v>
      </c>
      <c r="R82" s="179">
        <f t="shared" si="0"/>
        <v>0</v>
      </c>
      <c r="S82" s="180" t="str">
        <f>IF(R82=I82,"OK","ERROR")</f>
        <v>OK</v>
      </c>
    </row>
    <row r="83" spans="1:20" s="70" customFormat="1" ht="24" customHeight="1" x14ac:dyDescent="0.3">
      <c r="A83" s="69" t="s">
        <v>657</v>
      </c>
      <c r="B83" s="3" t="s">
        <v>395</v>
      </c>
      <c r="C83" s="40">
        <v>0</v>
      </c>
      <c r="D83" s="40">
        <v>0</v>
      </c>
      <c r="E83" s="56">
        <f>C83+D83</f>
        <v>0</v>
      </c>
      <c r="F83" s="40">
        <v>0</v>
      </c>
      <c r="G83" s="40">
        <v>0</v>
      </c>
      <c r="H83" s="56">
        <f>F83+G83</f>
        <v>0</v>
      </c>
      <c r="I83" s="56">
        <f>E83+H83</f>
        <v>0</v>
      </c>
      <c r="J83" s="117" t="str">
        <f>Foaie2!A87</f>
        <v>SERVICII</v>
      </c>
      <c r="K83" s="117" t="str">
        <f>Foaie2!B87</f>
        <v>Măsuri de tip FSE+</v>
      </c>
      <c r="L83" s="142" t="str">
        <f>IF(E83&gt;C93*Instructiuni!F23,"!!! Atentie prag","")</f>
        <v/>
      </c>
      <c r="M83" s="142"/>
      <c r="N83" s="100">
        <v>0</v>
      </c>
      <c r="O83" s="100">
        <v>0</v>
      </c>
      <c r="P83" s="100">
        <v>0</v>
      </c>
      <c r="Q83" s="100">
        <v>0</v>
      </c>
      <c r="R83" s="55">
        <f t="shared" ref="R83:R85" si="94">SUM(N83:Q83)</f>
        <v>0</v>
      </c>
      <c r="S83" s="19" t="str">
        <f>IF(R83=I83,"OK","ERROR")</f>
        <v>OK</v>
      </c>
    </row>
    <row r="84" spans="1:20" s="70" customFormat="1" ht="26.4" hidden="1" customHeight="1" x14ac:dyDescent="0.3">
      <c r="A84" s="69" t="s">
        <v>160</v>
      </c>
      <c r="B84" s="3" t="s">
        <v>216</v>
      </c>
      <c r="C84" s="40">
        <v>0</v>
      </c>
      <c r="D84" s="40">
        <v>0</v>
      </c>
      <c r="E84" s="56">
        <f>C84+D84</f>
        <v>0</v>
      </c>
      <c r="F84" s="40">
        <v>0</v>
      </c>
      <c r="G84" s="40">
        <v>0</v>
      </c>
      <c r="H84" s="56">
        <f>F84+G84</f>
        <v>0</v>
      </c>
      <c r="I84" s="56">
        <f>E84+H84</f>
        <v>0</v>
      </c>
      <c r="J84" s="121"/>
      <c r="K84" s="121"/>
      <c r="L84" s="142"/>
      <c r="M84" s="142"/>
      <c r="N84" s="100">
        <v>0</v>
      </c>
      <c r="O84" s="100">
        <v>0</v>
      </c>
      <c r="P84" s="100">
        <v>0</v>
      </c>
      <c r="Q84" s="100">
        <v>0</v>
      </c>
      <c r="R84" s="55">
        <f t="shared" si="94"/>
        <v>0</v>
      </c>
      <c r="S84" s="19" t="str">
        <f>IF(R84=I84,"OK","ERROR")</f>
        <v>OK</v>
      </c>
    </row>
    <row r="85" spans="1:20" s="70" customFormat="1" ht="6" hidden="1" customHeight="1" x14ac:dyDescent="0.3">
      <c r="A85" s="69" t="s">
        <v>165</v>
      </c>
      <c r="B85" s="31"/>
      <c r="C85" s="40">
        <v>0</v>
      </c>
      <c r="D85" s="40">
        <v>0</v>
      </c>
      <c r="E85" s="56"/>
      <c r="F85" s="40"/>
      <c r="G85" s="40"/>
      <c r="H85" s="56"/>
      <c r="I85" s="56"/>
      <c r="J85" s="121"/>
      <c r="K85" s="121"/>
      <c r="L85" s="142"/>
      <c r="M85" s="142"/>
      <c r="N85" s="100">
        <v>0</v>
      </c>
      <c r="O85" s="100">
        <v>0</v>
      </c>
      <c r="P85" s="100">
        <v>0</v>
      </c>
      <c r="Q85" s="100">
        <v>0</v>
      </c>
      <c r="R85" s="55">
        <f t="shared" si="94"/>
        <v>0</v>
      </c>
      <c r="S85" s="19" t="str">
        <f>IF(R85=I85,"OK","ERROR")</f>
        <v>OK</v>
      </c>
    </row>
    <row r="86" spans="1:20" s="62" customFormat="1" x14ac:dyDescent="0.3">
      <c r="A86" s="58"/>
      <c r="B86" s="59" t="s">
        <v>658</v>
      </c>
      <c r="C86" s="60">
        <f>SUM( C82:C85)</f>
        <v>0</v>
      </c>
      <c r="D86" s="60">
        <f t="shared" ref="D86:I86" si="95">SUM( D82:D85)</f>
        <v>0</v>
      </c>
      <c r="E86" s="60">
        <f t="shared" si="95"/>
        <v>0</v>
      </c>
      <c r="F86" s="60">
        <f t="shared" si="95"/>
        <v>0</v>
      </c>
      <c r="G86" s="60">
        <f t="shared" si="95"/>
        <v>0</v>
      </c>
      <c r="H86" s="60">
        <f t="shared" si="95"/>
        <v>0</v>
      </c>
      <c r="I86" s="60">
        <f t="shared" si="95"/>
        <v>0</v>
      </c>
      <c r="J86" s="122"/>
      <c r="K86" s="122"/>
      <c r="L86" s="143"/>
      <c r="M86" s="143"/>
      <c r="N86" s="71">
        <f>SUM(N82:N85)</f>
        <v>0</v>
      </c>
      <c r="O86" s="71">
        <f t="shared" ref="O86:R86" si="96">SUM(O82:O85)</f>
        <v>0</v>
      </c>
      <c r="P86" s="71">
        <f t="shared" si="96"/>
        <v>0</v>
      </c>
      <c r="Q86" s="71">
        <f t="shared" si="96"/>
        <v>0</v>
      </c>
      <c r="R86" s="71">
        <f t="shared" si="96"/>
        <v>0</v>
      </c>
      <c r="S86" s="61" t="str">
        <f>IF(R86=I86,"OK","ERROR")</f>
        <v>OK</v>
      </c>
    </row>
    <row r="87" spans="1:20" s="74" customFormat="1" x14ac:dyDescent="0.3">
      <c r="A87" s="63"/>
      <c r="B87" s="72"/>
      <c r="C87" s="73"/>
      <c r="D87" s="73"/>
      <c r="E87" s="73"/>
      <c r="F87" s="73"/>
      <c r="G87" s="73"/>
      <c r="H87" s="73"/>
      <c r="I87" s="73"/>
      <c r="J87" s="123"/>
      <c r="K87" s="124"/>
      <c r="L87" s="144"/>
      <c r="M87" s="144"/>
      <c r="N87" s="45"/>
      <c r="O87" s="46"/>
      <c r="P87" s="46"/>
      <c r="Q87" s="46"/>
      <c r="R87" s="55"/>
      <c r="S87" s="19"/>
    </row>
    <row r="88" spans="1:20" s="76" customFormat="1" ht="33" customHeight="1" x14ac:dyDescent="0.3">
      <c r="A88" s="129"/>
      <c r="B88" s="130" t="s">
        <v>218</v>
      </c>
      <c r="C88" s="131">
        <f>C86+C79</f>
        <v>0</v>
      </c>
      <c r="D88" s="131">
        <f t="shared" ref="D88:I88" si="97">D86+D79</f>
        <v>0</v>
      </c>
      <c r="E88" s="131">
        <f t="shared" si="97"/>
        <v>0</v>
      </c>
      <c r="F88" s="131">
        <f t="shared" si="97"/>
        <v>0</v>
      </c>
      <c r="G88" s="131">
        <f t="shared" si="97"/>
        <v>0</v>
      </c>
      <c r="H88" s="131">
        <f t="shared" si="97"/>
        <v>0</v>
      </c>
      <c r="I88" s="131">
        <f t="shared" si="97"/>
        <v>0</v>
      </c>
      <c r="J88" s="132"/>
      <c r="K88" s="132"/>
      <c r="L88" s="143"/>
      <c r="M88" s="306" t="s">
        <v>218</v>
      </c>
      <c r="N88" s="75">
        <f>N86+N79</f>
        <v>0</v>
      </c>
      <c r="O88" s="75">
        <f t="shared" ref="O88:R88" si="98">O86+O79</f>
        <v>0</v>
      </c>
      <c r="P88" s="75">
        <f t="shared" si="98"/>
        <v>0</v>
      </c>
      <c r="Q88" s="75">
        <f t="shared" si="98"/>
        <v>0</v>
      </c>
      <c r="R88" s="75">
        <f t="shared" si="98"/>
        <v>0</v>
      </c>
      <c r="S88" s="19" t="str">
        <f>IF(R88=I88,"OK","ERROR")</f>
        <v>OK</v>
      </c>
    </row>
    <row r="89" spans="1:20" s="76" customFormat="1" ht="15.6" customHeight="1" x14ac:dyDescent="0.3">
      <c r="A89" s="324"/>
      <c r="B89" s="72" t="s">
        <v>494</v>
      </c>
      <c r="C89" s="73">
        <f>C45+C47+C49+C52+C54+C56</f>
        <v>0</v>
      </c>
      <c r="D89" s="73">
        <f t="shared" ref="D89:I89" si="99">D45+D47+D49+D52+D54+D56</f>
        <v>0</v>
      </c>
      <c r="E89" s="73">
        <f t="shared" si="99"/>
        <v>0</v>
      </c>
      <c r="F89" s="73">
        <f t="shared" si="99"/>
        <v>0</v>
      </c>
      <c r="G89" s="73">
        <f t="shared" si="99"/>
        <v>0</v>
      </c>
      <c r="H89" s="73">
        <f t="shared" si="99"/>
        <v>0</v>
      </c>
      <c r="I89" s="73">
        <f t="shared" si="99"/>
        <v>0</v>
      </c>
      <c r="J89" s="325" t="str">
        <f>IF(E89&gt;SUM(E88*Instructiuni!F12),"!!! Atentie prag","")</f>
        <v/>
      </c>
      <c r="K89" s="326"/>
      <c r="L89" s="327"/>
      <c r="M89" s="328"/>
      <c r="N89" s="191"/>
      <c r="O89" s="192"/>
      <c r="P89" s="192"/>
      <c r="Q89" s="192"/>
      <c r="R89" s="192"/>
      <c r="S89" s="19"/>
    </row>
    <row r="90" spans="1:20" ht="33" customHeight="1" x14ac:dyDescent="0.3">
      <c r="A90" s="77" t="s">
        <v>32</v>
      </c>
      <c r="B90" s="49" t="s">
        <v>11</v>
      </c>
      <c r="C90" s="78" t="s">
        <v>29</v>
      </c>
      <c r="D90" s="79"/>
      <c r="E90" s="79"/>
      <c r="F90" s="79"/>
      <c r="G90" s="79"/>
      <c r="H90" s="80"/>
      <c r="I90" s="79"/>
      <c r="J90" s="125"/>
      <c r="K90" s="125"/>
      <c r="L90" s="27"/>
      <c r="M90" s="307" t="s">
        <v>245</v>
      </c>
      <c r="N90" s="193" t="e">
        <f>N88/$I$88</f>
        <v>#DIV/0!</v>
      </c>
      <c r="O90" s="194" t="e">
        <f>O88/$I$88</f>
        <v>#DIV/0!</v>
      </c>
      <c r="P90" s="194" t="e">
        <f>P88/$I$88</f>
        <v>#DIV/0!</v>
      </c>
      <c r="Q90" s="194" t="e">
        <f>Q88/$I$88</f>
        <v>#DIV/0!</v>
      </c>
      <c r="R90" s="194" t="e">
        <f>SUM(N90:Q90)</f>
        <v>#DIV/0!</v>
      </c>
      <c r="S90" s="19"/>
      <c r="T90" s="70"/>
    </row>
    <row r="91" spans="1:20" ht="34.200000000000003" customHeight="1" x14ac:dyDescent="0.3">
      <c r="A91" s="81" t="s">
        <v>12</v>
      </c>
      <c r="B91" s="49" t="s">
        <v>13</v>
      </c>
      <c r="C91" s="82">
        <f>I88</f>
        <v>0</v>
      </c>
      <c r="D91" s="22"/>
      <c r="E91" s="23"/>
      <c r="F91" s="23"/>
      <c r="G91" s="23"/>
      <c r="H91" s="25"/>
      <c r="I91" s="26"/>
      <c r="J91" s="126"/>
      <c r="K91" s="125"/>
      <c r="L91" s="27"/>
      <c r="M91" s="307" t="s">
        <v>73</v>
      </c>
      <c r="N91" s="195">
        <f>N88-N93</f>
        <v>0</v>
      </c>
      <c r="O91" s="195">
        <f>O88-O93</f>
        <v>0</v>
      </c>
      <c r="P91" s="195">
        <f>P88-P93</f>
        <v>0</v>
      </c>
      <c r="Q91" s="195">
        <f>Q88-Q93</f>
        <v>0</v>
      </c>
      <c r="R91" s="196">
        <f t="shared" ref="R91:R94" si="100">SUM(N91:Q91)</f>
        <v>0</v>
      </c>
      <c r="S91" s="19"/>
      <c r="T91" s="70"/>
    </row>
    <row r="92" spans="1:20" ht="24" x14ac:dyDescent="0.3">
      <c r="A92" s="81" t="s">
        <v>33</v>
      </c>
      <c r="B92" s="42" t="s">
        <v>38</v>
      </c>
      <c r="C92" s="43">
        <f>H88</f>
        <v>0</v>
      </c>
      <c r="D92" s="372"/>
      <c r="E92" s="373"/>
      <c r="F92" s="373"/>
      <c r="G92" s="373"/>
      <c r="H92" s="373"/>
      <c r="I92" s="79"/>
      <c r="J92" s="125"/>
      <c r="K92" s="125"/>
      <c r="L92" s="27"/>
      <c r="M92" s="307" t="s">
        <v>219</v>
      </c>
      <c r="N92" s="193" t="e">
        <f>N91/$E$88</f>
        <v>#DIV/0!</v>
      </c>
      <c r="O92" s="193" t="e">
        <f>O91/$E$88</f>
        <v>#DIV/0!</v>
      </c>
      <c r="P92" s="193" t="e">
        <f>P91/$E$88</f>
        <v>#DIV/0!</v>
      </c>
      <c r="Q92" s="193" t="e">
        <f>Q91/$E$88</f>
        <v>#DIV/0!</v>
      </c>
      <c r="R92" s="194" t="e">
        <f>SUM(N92:Q92)</f>
        <v>#DIV/0!</v>
      </c>
      <c r="S92" s="19"/>
      <c r="T92" s="70"/>
    </row>
    <row r="93" spans="1:20" ht="30.6" customHeight="1" x14ac:dyDescent="0.3">
      <c r="A93" s="81" t="s">
        <v>34</v>
      </c>
      <c r="B93" s="42" t="s">
        <v>14</v>
      </c>
      <c r="C93" s="43">
        <f>E88</f>
        <v>0</v>
      </c>
      <c r="D93" s="372"/>
      <c r="E93" s="373"/>
      <c r="F93" s="373"/>
      <c r="G93" s="373"/>
      <c r="H93" s="373"/>
      <c r="I93" s="83"/>
      <c r="J93" s="125"/>
      <c r="K93" s="125"/>
      <c r="L93" s="27"/>
      <c r="M93" s="307" t="s">
        <v>74</v>
      </c>
      <c r="N93" s="102">
        <v>0</v>
      </c>
      <c r="O93" s="103">
        <v>0</v>
      </c>
      <c r="P93" s="103">
        <v>0</v>
      </c>
      <c r="Q93" s="103">
        <v>0</v>
      </c>
      <c r="R93" s="196">
        <f t="shared" si="100"/>
        <v>0</v>
      </c>
      <c r="S93" s="19"/>
      <c r="T93" s="95"/>
    </row>
    <row r="94" spans="1:20" ht="19.8" customHeight="1" x14ac:dyDescent="0.3">
      <c r="A94" s="81" t="s">
        <v>15</v>
      </c>
      <c r="B94" s="49" t="s">
        <v>16</v>
      </c>
      <c r="C94" s="82" t="e">
        <f>SUM(C95:C97)</f>
        <v>#VALUE!</v>
      </c>
      <c r="D94" s="374"/>
      <c r="E94" s="375"/>
      <c r="F94" s="375"/>
      <c r="G94" s="375"/>
      <c r="H94" s="375"/>
      <c r="I94" s="79"/>
      <c r="J94" s="125"/>
      <c r="K94" s="125"/>
      <c r="L94" s="27"/>
      <c r="M94" s="307" t="s">
        <v>405</v>
      </c>
      <c r="N94" s="102">
        <v>0</v>
      </c>
      <c r="O94" s="103">
        <v>0</v>
      </c>
      <c r="P94" s="103">
        <v>0</v>
      </c>
      <c r="Q94" s="103">
        <v>0</v>
      </c>
      <c r="R94" s="196">
        <f t="shared" si="100"/>
        <v>0</v>
      </c>
      <c r="S94" s="84"/>
      <c r="T94" s="70"/>
    </row>
    <row r="95" spans="1:20" ht="24" x14ac:dyDescent="0.3">
      <c r="A95" s="81" t="s">
        <v>35</v>
      </c>
      <c r="B95" s="42" t="s">
        <v>17</v>
      </c>
      <c r="C95" s="85" t="e">
        <f>SUMIF(A101:A103,D96,F101:F103)</f>
        <v>#VALUE!</v>
      </c>
      <c r="D95" s="86" t="s">
        <v>128</v>
      </c>
      <c r="E95" s="87"/>
      <c r="F95" s="370"/>
      <c r="G95" s="370"/>
      <c r="H95" s="370"/>
      <c r="I95" s="370"/>
      <c r="J95" s="370"/>
      <c r="K95" s="127"/>
      <c r="M95" s="308" t="s">
        <v>16</v>
      </c>
      <c r="N95" s="197" t="e">
        <f>N96+N97+N98</f>
        <v>#DIV/0!</v>
      </c>
      <c r="O95" s="197" t="e">
        <f t="shared" ref="O95:Q95" si="101">O96+O97+O98</f>
        <v>#DIV/0!</v>
      </c>
      <c r="P95" s="197" t="e">
        <f t="shared" si="101"/>
        <v>#DIV/0!</v>
      </c>
      <c r="Q95" s="197" t="e">
        <f t="shared" si="101"/>
        <v>#DIV/0!</v>
      </c>
      <c r="R95" s="196" t="e">
        <f>SUM(N95:Q95)</f>
        <v>#DIV/0!</v>
      </c>
      <c r="S95" s="84"/>
      <c r="T95" s="70"/>
    </row>
    <row r="96" spans="1:20" ht="24" x14ac:dyDescent="0.3">
      <c r="A96" s="81" t="s">
        <v>36</v>
      </c>
      <c r="B96" s="42" t="s">
        <v>111</v>
      </c>
      <c r="C96" s="89" t="e">
        <f>C93-'Funding Gap'!D96</f>
        <v>#VALUE!</v>
      </c>
      <c r="D96" s="282">
        <v>1</v>
      </c>
      <c r="E96" s="87"/>
      <c r="F96" s="370"/>
      <c r="G96" s="370"/>
      <c r="H96" s="370"/>
      <c r="I96" s="370"/>
      <c r="J96" s="370"/>
      <c r="K96" s="127"/>
      <c r="M96" s="308" t="s">
        <v>17</v>
      </c>
      <c r="N96" s="197" t="e">
        <f>N92*$C$95</f>
        <v>#DIV/0!</v>
      </c>
      <c r="O96" s="197" t="e">
        <f>O92*$C$95</f>
        <v>#DIV/0!</v>
      </c>
      <c r="P96" s="197" t="e">
        <f>P92*$C$95</f>
        <v>#DIV/0!</v>
      </c>
      <c r="Q96" s="197" t="e">
        <f>Q92*$C$95</f>
        <v>#DIV/0!</v>
      </c>
      <c r="R96" s="196" t="e">
        <f t="shared" ref="R96:R104" si="102">SUM(N96:Q96)</f>
        <v>#DIV/0!</v>
      </c>
      <c r="S96" s="19"/>
      <c r="T96" s="70"/>
    </row>
    <row r="97" spans="1:20" ht="31.8" customHeight="1" x14ac:dyDescent="0.3">
      <c r="A97" s="81" t="s">
        <v>126</v>
      </c>
      <c r="B97" s="42" t="s">
        <v>37</v>
      </c>
      <c r="C97" s="43">
        <f>H88</f>
        <v>0</v>
      </c>
      <c r="D97" s="79"/>
      <c r="E97" s="87"/>
      <c r="F97" s="371"/>
      <c r="G97" s="371"/>
      <c r="H97" s="371"/>
      <c r="I97" s="371"/>
      <c r="J97" s="371"/>
      <c r="K97" s="127"/>
      <c r="M97" s="308" t="s">
        <v>111</v>
      </c>
      <c r="N97" s="197" t="e">
        <f>N92*$C$96</f>
        <v>#DIV/0!</v>
      </c>
      <c r="O97" s="197" t="e">
        <f>O92*$C$96</f>
        <v>#DIV/0!</v>
      </c>
      <c r="P97" s="197" t="e">
        <f>P92*$C$96</f>
        <v>#DIV/0!</v>
      </c>
      <c r="Q97" s="197" t="e">
        <f>Q92*$C$96</f>
        <v>#DIV/0!</v>
      </c>
      <c r="R97" s="196" t="e">
        <f t="shared" si="102"/>
        <v>#DIV/0!</v>
      </c>
      <c r="S97" s="19"/>
      <c r="T97" s="70"/>
    </row>
    <row r="98" spans="1:20" ht="23.4" customHeight="1" x14ac:dyDescent="0.3">
      <c r="A98" s="81" t="s">
        <v>10</v>
      </c>
      <c r="B98" s="49" t="s">
        <v>18</v>
      </c>
      <c r="C98" s="82" t="e">
        <f>C91-C94</f>
        <v>#VALUE!</v>
      </c>
      <c r="D98" s="90"/>
      <c r="E98" s="90"/>
      <c r="F98" s="90"/>
      <c r="G98" s="90"/>
      <c r="H98" s="90"/>
      <c r="I98" s="90"/>
      <c r="J98" s="126"/>
      <c r="K98" s="125"/>
      <c r="L98" s="27"/>
      <c r="M98" s="308" t="s">
        <v>37</v>
      </c>
      <c r="N98" s="197">
        <f>N93</f>
        <v>0</v>
      </c>
      <c r="O98" s="197">
        <f>O93</f>
        <v>0</v>
      </c>
      <c r="P98" s="197">
        <f>P93</f>
        <v>0</v>
      </c>
      <c r="Q98" s="197">
        <f>Q93</f>
        <v>0</v>
      </c>
      <c r="R98" s="196">
        <f t="shared" si="102"/>
        <v>0</v>
      </c>
      <c r="S98" s="19"/>
      <c r="T98" s="70"/>
    </row>
    <row r="99" spans="1:20" ht="36" x14ac:dyDescent="0.3">
      <c r="A99" s="137"/>
      <c r="B99" s="138"/>
      <c r="C99" s="139"/>
      <c r="D99" s="90"/>
      <c r="E99" s="90"/>
      <c r="F99" s="90"/>
      <c r="G99" s="90"/>
      <c r="H99" s="90"/>
      <c r="I99" s="90"/>
      <c r="J99" s="126"/>
      <c r="K99" s="125"/>
      <c r="L99" s="27"/>
      <c r="M99" s="308" t="s">
        <v>18</v>
      </c>
      <c r="N99" s="197" t="str">
        <f>IFERROR($C$98*$N$92,"")</f>
        <v/>
      </c>
      <c r="O99" s="197" t="str">
        <f>IFERROR($C$98*$O$92,"")</f>
        <v/>
      </c>
      <c r="P99" s="197" t="str">
        <f>IFERROR($C$98*$P$92,"")</f>
        <v/>
      </c>
      <c r="Q99" s="197" t="str">
        <f>IFERROR($C$98*$Q$92,"")</f>
        <v/>
      </c>
      <c r="R99" s="196">
        <f>SUM(N99:Q99)</f>
        <v>0</v>
      </c>
      <c r="S99" s="104" t="e">
        <f>R99-C98</f>
        <v>#VALUE!</v>
      </c>
      <c r="T99" s="70"/>
    </row>
    <row r="100" spans="1:20" ht="48" x14ac:dyDescent="0.3">
      <c r="A100" s="140" t="s">
        <v>128</v>
      </c>
      <c r="B100" s="42" t="s">
        <v>77</v>
      </c>
      <c r="C100" s="91" t="s">
        <v>78</v>
      </c>
      <c r="D100" s="92" t="s">
        <v>79</v>
      </c>
      <c r="E100" s="92" t="s">
        <v>127</v>
      </c>
      <c r="F100" s="92" t="s">
        <v>17</v>
      </c>
      <c r="G100" s="298"/>
      <c r="H100" s="297"/>
      <c r="I100" s="298"/>
      <c r="J100" s="299"/>
      <c r="K100" s="299"/>
      <c r="M100" s="308" t="s">
        <v>248</v>
      </c>
      <c r="N100" s="333" t="e">
        <f>ROUND(N95,2)</f>
        <v>#DIV/0!</v>
      </c>
      <c r="O100" s="333" t="e">
        <f>ROUND(O95,2)</f>
        <v>#DIV/0!</v>
      </c>
      <c r="P100" s="333" t="e">
        <f>ROUND(P95,2)</f>
        <v>#DIV/0!</v>
      </c>
      <c r="Q100" s="333" t="e">
        <f>ROUND(Q95,2)</f>
        <v>#DIV/0!</v>
      </c>
      <c r="R100" s="196" t="e">
        <f t="shared" si="102"/>
        <v>#DIV/0!</v>
      </c>
      <c r="S100" s="19"/>
      <c r="T100" s="70"/>
    </row>
    <row r="101" spans="1:20" ht="25.2" customHeight="1" x14ac:dyDescent="0.3">
      <c r="A101" s="41" t="s">
        <v>42</v>
      </c>
      <c r="B101" s="42" t="s">
        <v>396</v>
      </c>
      <c r="C101" s="40">
        <v>0</v>
      </c>
      <c r="D101" s="287">
        <f>ROUNDUP(E88,2)</f>
        <v>0</v>
      </c>
      <c r="E101" s="93">
        <v>0.02</v>
      </c>
      <c r="F101" s="94" t="e">
        <f>'Funding Gap'!D96*Buget_cerere!E101</f>
        <v>#VALUE!</v>
      </c>
      <c r="G101" s="149"/>
      <c r="H101" s="298"/>
      <c r="I101" s="149"/>
      <c r="J101" s="299"/>
      <c r="K101" s="299"/>
      <c r="M101" s="308" t="s">
        <v>250</v>
      </c>
      <c r="N101" s="198">
        <v>0</v>
      </c>
      <c r="O101" s="103">
        <v>0</v>
      </c>
      <c r="P101" s="103">
        <v>0</v>
      </c>
      <c r="Q101" s="103">
        <v>0</v>
      </c>
      <c r="R101" s="196">
        <f t="shared" si="102"/>
        <v>0</v>
      </c>
      <c r="S101" s="19"/>
      <c r="T101" s="70"/>
    </row>
    <row r="102" spans="1:20" ht="44.4" customHeight="1" x14ac:dyDescent="0.3">
      <c r="C102" s="285"/>
      <c r="D102" s="288"/>
      <c r="E102" s="289"/>
      <c r="F102" s="290"/>
      <c r="G102" s="303"/>
      <c r="H102" s="298"/>
      <c r="I102" s="149"/>
      <c r="J102" s="299"/>
      <c r="K102" s="299"/>
      <c r="M102" s="308" t="s">
        <v>249</v>
      </c>
      <c r="N102" s="199" t="e">
        <f>ROUND(N97,2)</f>
        <v>#DIV/0!</v>
      </c>
      <c r="O102" s="199" t="e">
        <f>ROUND(O97,2)</f>
        <v>#DIV/0!</v>
      </c>
      <c r="P102" s="199" t="e">
        <f>ROUND(P97,2)</f>
        <v>#DIV/0!</v>
      </c>
      <c r="Q102" s="199" t="e">
        <f>ROUND(Q97,2)</f>
        <v>#DIV/0!</v>
      </c>
      <c r="R102" s="196" t="e">
        <f t="shared" si="102"/>
        <v>#DIV/0!</v>
      </c>
      <c r="S102" s="19"/>
      <c r="T102" s="70"/>
    </row>
    <row r="103" spans="1:20" ht="22.8" customHeight="1" x14ac:dyDescent="0.3">
      <c r="A103" s="283"/>
      <c r="B103" s="284"/>
      <c r="C103" s="286"/>
      <c r="D103" s="288"/>
      <c r="E103" s="291"/>
      <c r="F103" s="290"/>
      <c r="G103" s="303"/>
      <c r="H103" s="298"/>
      <c r="I103" s="149"/>
      <c r="J103" s="300"/>
      <c r="K103" s="301"/>
      <c r="L103" s="145"/>
      <c r="M103" s="308" t="s">
        <v>251</v>
      </c>
      <c r="N103" s="198">
        <v>0</v>
      </c>
      <c r="O103" s="200">
        <v>0</v>
      </c>
      <c r="P103" s="200">
        <v>0</v>
      </c>
      <c r="Q103" s="200">
        <v>0</v>
      </c>
      <c r="R103" s="196">
        <f t="shared" si="102"/>
        <v>0</v>
      </c>
      <c r="S103" s="19"/>
      <c r="T103" s="70"/>
    </row>
    <row r="104" spans="1:20" x14ac:dyDescent="0.3">
      <c r="A104" s="369"/>
      <c r="B104" s="284"/>
      <c r="C104" s="285"/>
      <c r="D104" s="288"/>
      <c r="E104" s="291"/>
      <c r="F104" s="290"/>
      <c r="G104" s="303"/>
      <c r="H104" s="298"/>
      <c r="I104" s="298"/>
      <c r="J104" s="302"/>
      <c r="K104" s="301"/>
      <c r="L104" s="145"/>
      <c r="N104" s="104" t="e">
        <f>IF(N100=(N101+N102+N103),"OK","ERROR")</f>
        <v>#DIV/0!</v>
      </c>
      <c r="O104" s="104" t="e">
        <f t="shared" ref="O104:Q104" si="103">IF(O100=(O101+O102+O103),"OK","ERROR")</f>
        <v>#DIV/0!</v>
      </c>
      <c r="P104" s="104" t="e">
        <f t="shared" si="103"/>
        <v>#DIV/0!</v>
      </c>
      <c r="Q104" s="104" t="e">
        <f t="shared" si="103"/>
        <v>#DIV/0!</v>
      </c>
      <c r="R104" s="196" t="e">
        <f t="shared" si="102"/>
        <v>#DIV/0!</v>
      </c>
      <c r="S104" s="19"/>
      <c r="T104" s="70"/>
    </row>
    <row r="105" spans="1:20" s="181" customFormat="1" x14ac:dyDescent="0.3">
      <c r="A105" s="369"/>
      <c r="B105" s="284"/>
      <c r="C105" s="285"/>
      <c r="D105" s="404"/>
      <c r="E105" s="291"/>
      <c r="F105" s="290"/>
      <c r="G105" s="405"/>
      <c r="H105" s="406"/>
      <c r="I105" s="406"/>
      <c r="J105" s="407"/>
      <c r="K105" s="408"/>
      <c r="L105" s="409"/>
      <c r="M105" s="410"/>
      <c r="N105" s="411"/>
      <c r="O105" s="411"/>
      <c r="P105" s="411"/>
      <c r="Q105" s="411"/>
      <c r="R105" s="412"/>
      <c r="S105" s="413"/>
      <c r="T105" s="189"/>
    </row>
    <row r="106" spans="1:20" s="426" customFormat="1" hidden="1" x14ac:dyDescent="0.3">
      <c r="A106" s="414"/>
      <c r="B106" s="415"/>
      <c r="C106" s="416"/>
      <c r="D106" s="416"/>
      <c r="E106" s="416"/>
      <c r="F106" s="416"/>
      <c r="G106" s="417"/>
      <c r="H106" s="417"/>
      <c r="I106" s="417"/>
      <c r="J106" s="418"/>
      <c r="K106" s="419"/>
      <c r="L106" s="420"/>
      <c r="M106" s="421"/>
      <c r="N106" s="422">
        <f>N88-N94-N68-N78</f>
        <v>0</v>
      </c>
      <c r="O106" s="422">
        <f t="shared" ref="O106:Q106" si="104">O88-O94-O68-O78</f>
        <v>0</v>
      </c>
      <c r="P106" s="422">
        <f t="shared" si="104"/>
        <v>0</v>
      </c>
      <c r="Q106" s="422">
        <f t="shared" si="104"/>
        <v>0</v>
      </c>
      <c r="R106" s="423"/>
      <c r="S106" s="424"/>
      <c r="T106" s="425"/>
    </row>
    <row r="107" spans="1:20" s="181" customFormat="1" x14ac:dyDescent="0.3">
      <c r="A107" s="283"/>
      <c r="B107" s="284"/>
      <c r="C107" s="80"/>
      <c r="D107" s="80"/>
      <c r="E107" s="80"/>
      <c r="F107" s="80"/>
      <c r="G107" s="406"/>
      <c r="H107" s="406"/>
      <c r="I107" s="406"/>
      <c r="J107" s="427"/>
      <c r="K107" s="408"/>
      <c r="L107" s="409"/>
      <c r="M107" s="410"/>
      <c r="N107" s="428"/>
      <c r="O107" s="428"/>
      <c r="P107" s="428"/>
      <c r="Q107" s="428"/>
      <c r="R107" s="412"/>
      <c r="S107" s="413"/>
      <c r="T107" s="189"/>
    </row>
    <row r="108" spans="1:20" s="181" customFormat="1" x14ac:dyDescent="0.3">
      <c r="A108" s="283"/>
      <c r="B108" s="284"/>
      <c r="C108" s="80"/>
      <c r="D108" s="80"/>
      <c r="E108" s="80"/>
      <c r="F108" s="80"/>
      <c r="G108" s="406"/>
      <c r="H108" s="406"/>
      <c r="I108" s="406"/>
      <c r="J108" s="407"/>
      <c r="K108" s="407"/>
      <c r="L108" s="410"/>
      <c r="M108" s="410"/>
      <c r="N108" s="429"/>
      <c r="O108" s="429"/>
      <c r="P108" s="429"/>
      <c r="Q108" s="429"/>
      <c r="R108" s="429"/>
    </row>
    <row r="109" spans="1:20" s="181" customFormat="1" x14ac:dyDescent="0.3">
      <c r="A109" s="283"/>
      <c r="B109" s="284"/>
      <c r="C109" s="80"/>
      <c r="D109" s="80"/>
      <c r="E109" s="80"/>
      <c r="F109" s="80"/>
      <c r="G109" s="406"/>
      <c r="H109" s="406"/>
      <c r="I109" s="406"/>
      <c r="J109" s="407"/>
      <c r="K109" s="407"/>
      <c r="L109" s="410"/>
      <c r="M109" s="410"/>
      <c r="N109" s="429"/>
      <c r="O109" s="429"/>
      <c r="P109" s="429"/>
      <c r="Q109" s="429"/>
      <c r="R109" s="429"/>
    </row>
    <row r="110" spans="1:20" s="181" customFormat="1" x14ac:dyDescent="0.3">
      <c r="A110" s="283"/>
      <c r="B110" s="284"/>
      <c r="C110" s="80"/>
      <c r="D110" s="80"/>
      <c r="E110" s="80"/>
      <c r="F110" s="80"/>
      <c r="G110" s="406"/>
      <c r="H110" s="406"/>
      <c r="I110" s="406"/>
      <c r="J110" s="407"/>
      <c r="K110" s="407"/>
      <c r="L110" s="410"/>
      <c r="M110" s="410"/>
      <c r="N110" s="429"/>
      <c r="O110" s="429"/>
      <c r="P110" s="429"/>
      <c r="Q110" s="429"/>
      <c r="R110" s="429"/>
    </row>
    <row r="111" spans="1:20" s="340" customFormat="1" x14ac:dyDescent="0.3">
      <c r="A111" s="341"/>
      <c r="B111" s="338"/>
      <c r="C111" s="90"/>
      <c r="D111" s="90"/>
      <c r="E111" s="90"/>
      <c r="F111" s="90"/>
      <c r="G111" s="304"/>
      <c r="H111" s="304"/>
      <c r="I111" s="304"/>
      <c r="J111" s="339"/>
      <c r="K111" s="339"/>
      <c r="L111" s="88"/>
      <c r="M111" s="88"/>
      <c r="N111" s="342"/>
      <c r="O111" s="342"/>
      <c r="P111" s="342"/>
      <c r="Q111" s="342"/>
      <c r="R111" s="342"/>
    </row>
    <row r="112" spans="1:20" s="340" customFormat="1" x14ac:dyDescent="0.3">
      <c r="A112" s="341"/>
      <c r="B112" s="338"/>
      <c r="C112" s="90"/>
      <c r="D112" s="90"/>
      <c r="E112" s="90"/>
      <c r="F112" s="90"/>
      <c r="G112" s="304"/>
      <c r="H112" s="304"/>
      <c r="I112" s="304"/>
      <c r="J112" s="339"/>
      <c r="K112" s="339"/>
      <c r="L112" s="88"/>
      <c r="M112" s="88"/>
      <c r="N112" s="342"/>
      <c r="O112" s="342"/>
      <c r="P112" s="342"/>
      <c r="Q112" s="342"/>
      <c r="R112" s="342"/>
    </row>
    <row r="113" spans="1:18" s="340" customFormat="1" x14ac:dyDescent="0.3">
      <c r="A113" s="341"/>
      <c r="B113" s="338"/>
      <c r="C113" s="90"/>
      <c r="D113" s="90"/>
      <c r="E113" s="90"/>
      <c r="F113" s="90"/>
      <c r="G113" s="304"/>
      <c r="H113" s="304"/>
      <c r="I113" s="304"/>
      <c r="J113" s="339"/>
      <c r="K113" s="339"/>
      <c r="L113" s="88"/>
      <c r="M113" s="88"/>
      <c r="N113" s="342"/>
      <c r="O113" s="342"/>
      <c r="P113" s="342"/>
      <c r="Q113" s="342"/>
      <c r="R113" s="342"/>
    </row>
    <row r="114" spans="1:18" s="340" customFormat="1" x14ac:dyDescent="0.3">
      <c r="A114" s="341"/>
      <c r="B114" s="338"/>
      <c r="C114" s="90"/>
      <c r="D114" s="90"/>
      <c r="E114" s="90"/>
      <c r="F114" s="90"/>
      <c r="G114" s="304"/>
      <c r="H114" s="304"/>
      <c r="I114" s="304"/>
      <c r="J114" s="339"/>
      <c r="K114" s="339"/>
      <c r="L114" s="88"/>
      <c r="M114" s="88"/>
      <c r="N114" s="342"/>
      <c r="O114" s="342"/>
      <c r="P114" s="342"/>
      <c r="Q114" s="342"/>
      <c r="R114" s="342"/>
    </row>
    <row r="115" spans="1:18" s="340" customFormat="1" x14ac:dyDescent="0.3">
      <c r="A115" s="341"/>
      <c r="B115" s="338"/>
      <c r="C115" s="90"/>
      <c r="D115" s="90"/>
      <c r="E115" s="90"/>
      <c r="F115" s="90"/>
      <c r="G115" s="304"/>
      <c r="H115" s="304"/>
      <c r="I115" s="304"/>
      <c r="J115" s="339"/>
      <c r="K115" s="339"/>
      <c r="L115" s="88"/>
      <c r="M115" s="88"/>
      <c r="N115" s="342"/>
      <c r="O115" s="342"/>
      <c r="P115" s="342"/>
      <c r="Q115" s="342"/>
      <c r="R115" s="342"/>
    </row>
    <row r="116" spans="1:18" s="340" customFormat="1" x14ac:dyDescent="0.3">
      <c r="A116" s="341"/>
      <c r="B116" s="338"/>
      <c r="C116" s="90"/>
      <c r="D116" s="90"/>
      <c r="E116" s="90"/>
      <c r="F116" s="90"/>
      <c r="G116" s="304"/>
      <c r="H116" s="304"/>
      <c r="I116" s="304"/>
      <c r="J116" s="339"/>
      <c r="K116" s="339"/>
      <c r="L116" s="88"/>
      <c r="M116" s="88"/>
      <c r="N116" s="342"/>
      <c r="O116" s="342"/>
      <c r="P116" s="342"/>
      <c r="Q116" s="342"/>
      <c r="R116" s="342"/>
    </row>
    <row r="117" spans="1:18" s="340" customFormat="1" x14ac:dyDescent="0.3">
      <c r="A117" s="341"/>
      <c r="B117" s="338"/>
      <c r="C117" s="90"/>
      <c r="D117" s="90"/>
      <c r="E117" s="90"/>
      <c r="F117" s="90"/>
      <c r="G117" s="304"/>
      <c r="H117" s="304"/>
      <c r="I117" s="304"/>
      <c r="J117" s="339"/>
      <c r="K117" s="339"/>
      <c r="L117" s="88"/>
      <c r="M117" s="88"/>
      <c r="N117" s="342"/>
      <c r="O117" s="342"/>
      <c r="P117" s="342"/>
      <c r="Q117" s="342"/>
      <c r="R117" s="342"/>
    </row>
    <row r="118" spans="1:18" s="340" customFormat="1" x14ac:dyDescent="0.3">
      <c r="A118" s="341"/>
      <c r="B118" s="338"/>
      <c r="C118" s="90"/>
      <c r="D118" s="90"/>
      <c r="E118" s="90"/>
      <c r="F118" s="90"/>
      <c r="G118" s="304"/>
      <c r="H118" s="304"/>
      <c r="I118" s="304"/>
      <c r="J118" s="339"/>
      <c r="K118" s="339"/>
      <c r="L118" s="88"/>
      <c r="M118" s="88"/>
      <c r="N118" s="342"/>
      <c r="O118" s="342"/>
      <c r="P118" s="342"/>
      <c r="Q118" s="342"/>
      <c r="R118" s="342"/>
    </row>
    <row r="119" spans="1:18" s="340" customFormat="1" x14ac:dyDescent="0.3">
      <c r="A119" s="341"/>
      <c r="B119" s="338"/>
      <c r="C119" s="90"/>
      <c r="D119" s="90"/>
      <c r="E119" s="90"/>
      <c r="F119" s="90"/>
      <c r="G119" s="304"/>
      <c r="H119" s="304"/>
      <c r="I119" s="304"/>
      <c r="J119" s="339"/>
      <c r="K119" s="339"/>
      <c r="L119" s="88"/>
      <c r="M119" s="88"/>
      <c r="N119" s="342"/>
      <c r="O119" s="342"/>
      <c r="P119" s="342"/>
      <c r="Q119" s="342"/>
      <c r="R119" s="342"/>
    </row>
    <row r="120" spans="1:18" s="340" customFormat="1" x14ac:dyDescent="0.3">
      <c r="A120" s="341"/>
      <c r="B120" s="338"/>
      <c r="C120" s="90"/>
      <c r="D120" s="90"/>
      <c r="E120" s="90"/>
      <c r="F120" s="90"/>
      <c r="G120" s="304"/>
      <c r="H120" s="304"/>
      <c r="I120" s="304"/>
      <c r="J120" s="339"/>
      <c r="K120" s="339"/>
      <c r="L120" s="88"/>
      <c r="M120" s="88"/>
      <c r="N120" s="342"/>
      <c r="O120" s="342"/>
      <c r="P120" s="342"/>
      <c r="Q120" s="342"/>
      <c r="R120" s="342"/>
    </row>
    <row r="121" spans="1:18" s="340" customFormat="1" x14ac:dyDescent="0.3">
      <c r="A121" s="341"/>
      <c r="B121" s="338"/>
      <c r="C121" s="90"/>
      <c r="D121" s="90"/>
      <c r="E121" s="90"/>
      <c r="F121" s="90"/>
      <c r="G121" s="304"/>
      <c r="H121" s="304"/>
      <c r="I121" s="304"/>
      <c r="J121" s="339"/>
      <c r="K121" s="339"/>
      <c r="L121" s="88"/>
      <c r="M121" s="88"/>
      <c r="N121" s="342"/>
      <c r="O121" s="342"/>
      <c r="P121" s="342"/>
      <c r="Q121" s="342"/>
      <c r="R121" s="342"/>
    </row>
    <row r="122" spans="1:18" s="340" customFormat="1" x14ac:dyDescent="0.3">
      <c r="A122" s="341"/>
      <c r="B122" s="338"/>
      <c r="C122" s="90"/>
      <c r="D122" s="90"/>
      <c r="E122" s="90"/>
      <c r="F122" s="90"/>
      <c r="G122" s="304"/>
      <c r="H122" s="304"/>
      <c r="I122" s="304"/>
      <c r="J122" s="339"/>
      <c r="K122" s="339"/>
      <c r="L122" s="88"/>
      <c r="M122" s="88"/>
      <c r="N122" s="342"/>
      <c r="O122" s="342"/>
      <c r="P122" s="342"/>
      <c r="Q122" s="342"/>
      <c r="R122" s="342"/>
    </row>
    <row r="123" spans="1:18" s="340" customFormat="1" x14ac:dyDescent="0.3">
      <c r="A123" s="341"/>
      <c r="B123" s="338"/>
      <c r="C123" s="90"/>
      <c r="D123" s="90"/>
      <c r="E123" s="90"/>
      <c r="F123" s="90"/>
      <c r="G123" s="304"/>
      <c r="H123" s="304"/>
      <c r="I123" s="304"/>
      <c r="J123" s="339"/>
      <c r="K123" s="339"/>
      <c r="L123" s="88"/>
      <c r="M123" s="88"/>
      <c r="N123" s="342"/>
      <c r="O123" s="342"/>
      <c r="P123" s="342"/>
      <c r="Q123" s="342"/>
      <c r="R123" s="342"/>
    </row>
    <row r="124" spans="1:18" s="340" customFormat="1" x14ac:dyDescent="0.3">
      <c r="A124" s="341"/>
      <c r="B124" s="338"/>
      <c r="C124" s="90"/>
      <c r="D124" s="90"/>
      <c r="E124" s="90"/>
      <c r="F124" s="90"/>
      <c r="G124" s="304"/>
      <c r="H124" s="304"/>
      <c r="I124" s="304"/>
      <c r="J124" s="339"/>
      <c r="K124" s="339"/>
      <c r="L124" s="88"/>
      <c r="M124" s="88"/>
      <c r="N124" s="342"/>
      <c r="O124" s="342"/>
      <c r="P124" s="342"/>
      <c r="Q124" s="342"/>
      <c r="R124" s="342"/>
    </row>
    <row r="125" spans="1:18" s="340" customFormat="1" x14ac:dyDescent="0.3">
      <c r="A125" s="341"/>
      <c r="B125" s="338"/>
      <c r="C125" s="90"/>
      <c r="D125" s="90"/>
      <c r="E125" s="90"/>
      <c r="F125" s="90"/>
      <c r="G125" s="304"/>
      <c r="H125" s="304"/>
      <c r="I125" s="304"/>
      <c r="J125" s="339"/>
      <c r="K125" s="339"/>
      <c r="L125" s="88"/>
      <c r="M125" s="88"/>
      <c r="N125" s="342"/>
      <c r="O125" s="342"/>
      <c r="P125" s="342"/>
      <c r="Q125" s="342"/>
      <c r="R125" s="342"/>
    </row>
    <row r="126" spans="1:18" s="340" customFormat="1" x14ac:dyDescent="0.3">
      <c r="A126" s="341"/>
      <c r="B126" s="338"/>
      <c r="C126" s="90"/>
      <c r="D126" s="90"/>
      <c r="E126" s="90"/>
      <c r="F126" s="90"/>
      <c r="G126" s="304"/>
      <c r="H126" s="304"/>
      <c r="I126" s="304"/>
      <c r="J126" s="339"/>
      <c r="K126" s="339"/>
      <c r="L126" s="88"/>
      <c r="M126" s="88"/>
      <c r="N126" s="342"/>
      <c r="O126" s="342"/>
      <c r="P126" s="342"/>
      <c r="Q126" s="342"/>
      <c r="R126" s="342"/>
    </row>
    <row r="127" spans="1:18" s="340" customFormat="1" x14ac:dyDescent="0.3">
      <c r="A127" s="341"/>
      <c r="B127" s="338"/>
      <c r="C127" s="90"/>
      <c r="D127" s="90"/>
      <c r="E127" s="90"/>
      <c r="F127" s="90"/>
      <c r="G127" s="304"/>
      <c r="H127" s="304"/>
      <c r="I127" s="304"/>
      <c r="J127" s="339"/>
      <c r="K127" s="339"/>
      <c r="L127" s="88"/>
      <c r="M127" s="88"/>
      <c r="N127" s="342"/>
      <c r="O127" s="342"/>
      <c r="P127" s="342"/>
      <c r="Q127" s="342"/>
      <c r="R127" s="342"/>
    </row>
    <row r="128" spans="1:18" s="340" customFormat="1" x14ac:dyDescent="0.3">
      <c r="A128" s="341"/>
      <c r="B128" s="338"/>
      <c r="C128" s="90"/>
      <c r="D128" s="90"/>
      <c r="E128" s="90"/>
      <c r="F128" s="90"/>
      <c r="G128" s="304"/>
      <c r="H128" s="304"/>
      <c r="I128" s="304"/>
      <c r="J128" s="339"/>
      <c r="K128" s="339"/>
      <c r="L128" s="88"/>
      <c r="M128" s="88"/>
      <c r="N128" s="342"/>
      <c r="O128" s="342"/>
      <c r="P128" s="342"/>
      <c r="Q128" s="342"/>
      <c r="R128" s="342"/>
    </row>
    <row r="129" spans="1:18" s="340" customFormat="1" x14ac:dyDescent="0.3">
      <c r="A129" s="341"/>
      <c r="B129" s="338"/>
      <c r="C129" s="90"/>
      <c r="D129" s="90"/>
      <c r="E129" s="90"/>
      <c r="F129" s="90"/>
      <c r="G129" s="304"/>
      <c r="H129" s="304"/>
      <c r="I129" s="304"/>
      <c r="J129" s="339"/>
      <c r="K129" s="339"/>
      <c r="L129" s="88"/>
      <c r="M129" s="88"/>
      <c r="N129" s="342"/>
      <c r="O129" s="342"/>
      <c r="P129" s="342"/>
      <c r="Q129" s="342"/>
      <c r="R129" s="342"/>
    </row>
    <row r="130" spans="1:18" s="340" customFormat="1" x14ac:dyDescent="0.3">
      <c r="A130" s="341"/>
      <c r="B130" s="338"/>
      <c r="C130" s="90"/>
      <c r="D130" s="90"/>
      <c r="E130" s="90"/>
      <c r="F130" s="90"/>
      <c r="G130" s="304"/>
      <c r="H130" s="304"/>
      <c r="I130" s="304"/>
      <c r="J130" s="339"/>
      <c r="K130" s="339"/>
      <c r="L130" s="88"/>
      <c r="M130" s="88"/>
      <c r="N130" s="342"/>
      <c r="O130" s="342"/>
      <c r="P130" s="342"/>
      <c r="Q130" s="342"/>
      <c r="R130" s="342"/>
    </row>
    <row r="131" spans="1:18" s="340" customFormat="1" x14ac:dyDescent="0.3">
      <c r="A131" s="341"/>
      <c r="B131" s="338"/>
      <c r="C131" s="90"/>
      <c r="D131" s="90"/>
      <c r="E131" s="90"/>
      <c r="F131" s="90"/>
      <c r="G131" s="304"/>
      <c r="H131" s="304"/>
      <c r="I131" s="304"/>
      <c r="J131" s="339"/>
      <c r="K131" s="339"/>
      <c r="L131" s="88"/>
      <c r="M131" s="88"/>
      <c r="N131" s="342"/>
      <c r="O131" s="342"/>
      <c r="P131" s="342"/>
      <c r="Q131" s="342"/>
      <c r="R131" s="342"/>
    </row>
    <row r="132" spans="1:18" s="340" customFormat="1" x14ac:dyDescent="0.3">
      <c r="A132" s="341"/>
      <c r="B132" s="338"/>
      <c r="C132" s="90"/>
      <c r="D132" s="90"/>
      <c r="E132" s="90"/>
      <c r="F132" s="90"/>
      <c r="G132" s="304"/>
      <c r="H132" s="304"/>
      <c r="I132" s="304"/>
      <c r="J132" s="339"/>
      <c r="K132" s="339"/>
      <c r="L132" s="88"/>
      <c r="M132" s="88"/>
      <c r="N132" s="342"/>
      <c r="O132" s="342"/>
      <c r="P132" s="342"/>
      <c r="Q132" s="342"/>
      <c r="R132" s="342"/>
    </row>
    <row r="133" spans="1:18" s="340" customFormat="1" x14ac:dyDescent="0.3">
      <c r="A133" s="341"/>
      <c r="B133" s="338"/>
      <c r="C133" s="90"/>
      <c r="D133" s="90"/>
      <c r="E133" s="90"/>
      <c r="F133" s="90"/>
      <c r="G133" s="304"/>
      <c r="H133" s="304"/>
      <c r="I133" s="304"/>
      <c r="J133" s="339"/>
      <c r="K133" s="339"/>
      <c r="L133" s="88"/>
      <c r="M133" s="88"/>
      <c r="N133" s="342"/>
      <c r="O133" s="342"/>
      <c r="P133" s="342"/>
      <c r="Q133" s="342"/>
      <c r="R133" s="342"/>
    </row>
    <row r="134" spans="1:18" s="340" customFormat="1" x14ac:dyDescent="0.3">
      <c r="A134" s="341"/>
      <c r="B134" s="338"/>
      <c r="C134" s="90"/>
      <c r="D134" s="90"/>
      <c r="E134" s="90"/>
      <c r="F134" s="90"/>
      <c r="G134" s="304"/>
      <c r="H134" s="304"/>
      <c r="I134" s="304"/>
      <c r="J134" s="339"/>
      <c r="K134" s="339"/>
      <c r="L134" s="88"/>
      <c r="M134" s="88"/>
      <c r="N134" s="342"/>
      <c r="O134" s="342"/>
      <c r="P134" s="342"/>
      <c r="Q134" s="342"/>
      <c r="R134" s="342"/>
    </row>
    <row r="135" spans="1:18" s="340" customFormat="1" x14ac:dyDescent="0.3">
      <c r="A135" s="341"/>
      <c r="B135" s="338"/>
      <c r="C135" s="90"/>
      <c r="D135" s="90"/>
      <c r="E135" s="90"/>
      <c r="F135" s="90"/>
      <c r="G135" s="304"/>
      <c r="H135" s="304"/>
      <c r="I135" s="304"/>
      <c r="J135" s="339"/>
      <c r="K135" s="339"/>
      <c r="L135" s="88"/>
      <c r="M135" s="88"/>
      <c r="N135" s="342"/>
      <c r="O135" s="342"/>
      <c r="P135" s="342"/>
      <c r="Q135" s="342"/>
      <c r="R135" s="342"/>
    </row>
    <row r="136" spans="1:18" s="340" customFormat="1" x14ac:dyDescent="0.3">
      <c r="A136" s="341"/>
      <c r="B136" s="338"/>
      <c r="C136" s="90"/>
      <c r="D136" s="90"/>
      <c r="E136" s="90"/>
      <c r="F136" s="90"/>
      <c r="G136" s="304"/>
      <c r="H136" s="304"/>
      <c r="I136" s="304"/>
      <c r="J136" s="339"/>
      <c r="K136" s="339"/>
      <c r="L136" s="88"/>
      <c r="M136" s="88"/>
      <c r="N136" s="342"/>
      <c r="O136" s="342"/>
      <c r="P136" s="342"/>
      <c r="Q136" s="342"/>
      <c r="R136" s="342"/>
    </row>
    <row r="137" spans="1:18" s="340" customFormat="1" x14ac:dyDescent="0.3">
      <c r="A137" s="341"/>
      <c r="B137" s="338"/>
      <c r="C137" s="90"/>
      <c r="D137" s="90"/>
      <c r="E137" s="90"/>
      <c r="F137" s="90"/>
      <c r="G137" s="304"/>
      <c r="H137" s="304"/>
      <c r="I137" s="304"/>
      <c r="J137" s="339"/>
      <c r="K137" s="339"/>
      <c r="L137" s="88"/>
      <c r="M137" s="88"/>
      <c r="N137" s="342"/>
      <c r="O137" s="342"/>
      <c r="P137" s="342"/>
      <c r="Q137" s="342"/>
      <c r="R137" s="342"/>
    </row>
    <row r="138" spans="1:18" s="340" customFormat="1" x14ac:dyDescent="0.3">
      <c r="A138" s="341"/>
      <c r="B138" s="338"/>
      <c r="C138" s="90"/>
      <c r="D138" s="90"/>
      <c r="E138" s="90"/>
      <c r="F138" s="90"/>
      <c r="G138" s="304"/>
      <c r="H138" s="304"/>
      <c r="I138" s="304"/>
      <c r="J138" s="339"/>
      <c r="K138" s="339"/>
      <c r="L138" s="88"/>
      <c r="M138" s="88"/>
      <c r="N138" s="342"/>
      <c r="O138" s="342"/>
      <c r="P138" s="342"/>
      <c r="Q138" s="342"/>
      <c r="R138" s="342"/>
    </row>
    <row r="139" spans="1:18" s="340" customFormat="1" x14ac:dyDescent="0.3">
      <c r="A139" s="341"/>
      <c r="B139" s="338"/>
      <c r="C139" s="90"/>
      <c r="D139" s="90"/>
      <c r="E139" s="90"/>
      <c r="F139" s="90"/>
      <c r="G139" s="304"/>
      <c r="H139" s="304"/>
      <c r="I139" s="304"/>
      <c r="J139" s="339"/>
      <c r="K139" s="339"/>
      <c r="L139" s="88"/>
      <c r="M139" s="88"/>
      <c r="N139" s="342"/>
      <c r="O139" s="342"/>
      <c r="P139" s="342"/>
      <c r="Q139" s="342"/>
      <c r="R139" s="342"/>
    </row>
    <row r="140" spans="1:18" s="340" customFormat="1" x14ac:dyDescent="0.3">
      <c r="A140" s="341"/>
      <c r="B140" s="338"/>
      <c r="C140" s="90"/>
      <c r="D140" s="90"/>
      <c r="E140" s="90"/>
      <c r="F140" s="90"/>
      <c r="G140" s="304"/>
      <c r="H140" s="304"/>
      <c r="I140" s="304"/>
      <c r="J140" s="339"/>
      <c r="K140" s="339"/>
      <c r="L140" s="88"/>
      <c r="M140" s="88"/>
      <c r="N140" s="342"/>
      <c r="O140" s="342"/>
      <c r="P140" s="342"/>
      <c r="Q140" s="342"/>
      <c r="R140" s="342"/>
    </row>
    <row r="141" spans="1:18" s="340" customFormat="1" x14ac:dyDescent="0.3">
      <c r="A141" s="341"/>
      <c r="B141" s="338"/>
      <c r="C141" s="90"/>
      <c r="D141" s="90"/>
      <c r="E141" s="90"/>
      <c r="F141" s="90"/>
      <c r="G141" s="304"/>
      <c r="H141" s="304"/>
      <c r="I141" s="304"/>
      <c r="J141" s="339"/>
      <c r="K141" s="339"/>
      <c r="L141" s="88"/>
      <c r="M141" s="88"/>
      <c r="N141" s="342"/>
      <c r="O141" s="342"/>
      <c r="P141" s="342"/>
      <c r="Q141" s="342"/>
      <c r="R141" s="342"/>
    </row>
    <row r="142" spans="1:18" s="340" customFormat="1" x14ac:dyDescent="0.3">
      <c r="A142" s="341"/>
      <c r="B142" s="338"/>
      <c r="C142" s="90"/>
      <c r="D142" s="90"/>
      <c r="E142" s="90"/>
      <c r="F142" s="90"/>
      <c r="G142" s="304"/>
      <c r="H142" s="304"/>
      <c r="I142" s="304"/>
      <c r="J142" s="339"/>
      <c r="K142" s="339"/>
      <c r="L142" s="88"/>
      <c r="M142" s="88"/>
      <c r="N142" s="342"/>
      <c r="O142" s="342"/>
      <c r="P142" s="342"/>
      <c r="Q142" s="342"/>
      <c r="R142" s="342"/>
    </row>
    <row r="143" spans="1:18" s="340" customFormat="1" x14ac:dyDescent="0.3">
      <c r="A143" s="341"/>
      <c r="B143" s="338"/>
      <c r="C143" s="90"/>
      <c r="D143" s="90"/>
      <c r="E143" s="90"/>
      <c r="F143" s="90"/>
      <c r="G143" s="304"/>
      <c r="H143" s="304"/>
      <c r="I143" s="304"/>
      <c r="J143" s="339"/>
      <c r="K143" s="339"/>
      <c r="L143" s="88"/>
      <c r="M143" s="88"/>
      <c r="N143" s="342"/>
      <c r="O143" s="342"/>
      <c r="P143" s="342"/>
      <c r="Q143" s="342"/>
      <c r="R143" s="342"/>
    </row>
    <row r="144" spans="1:18" s="340" customFormat="1" x14ac:dyDescent="0.3">
      <c r="A144" s="341"/>
      <c r="B144" s="338"/>
      <c r="C144" s="90"/>
      <c r="D144" s="90"/>
      <c r="E144" s="90"/>
      <c r="F144" s="90"/>
      <c r="G144" s="304"/>
      <c r="H144" s="304"/>
      <c r="I144" s="304"/>
      <c r="J144" s="339"/>
      <c r="K144" s="339"/>
      <c r="L144" s="88"/>
      <c r="M144" s="88"/>
      <c r="N144" s="342"/>
      <c r="O144" s="342"/>
      <c r="P144" s="342"/>
      <c r="Q144" s="342"/>
      <c r="R144" s="342"/>
    </row>
    <row r="145" spans="1:18" s="340" customFormat="1" x14ac:dyDescent="0.3">
      <c r="A145" s="341"/>
      <c r="B145" s="338"/>
      <c r="C145" s="90"/>
      <c r="D145" s="90"/>
      <c r="E145" s="90"/>
      <c r="F145" s="90"/>
      <c r="G145" s="304"/>
      <c r="H145" s="304"/>
      <c r="I145" s="304"/>
      <c r="J145" s="339"/>
      <c r="K145" s="339"/>
      <c r="L145" s="88"/>
      <c r="M145" s="88"/>
      <c r="N145" s="342"/>
      <c r="O145" s="342"/>
      <c r="P145" s="342"/>
      <c r="Q145" s="342"/>
      <c r="R145" s="342"/>
    </row>
    <row r="146" spans="1:18" s="340" customFormat="1" x14ac:dyDescent="0.3">
      <c r="A146" s="341"/>
      <c r="B146" s="338"/>
      <c r="C146" s="90"/>
      <c r="D146" s="90"/>
      <c r="E146" s="90"/>
      <c r="F146" s="90"/>
      <c r="G146" s="304"/>
      <c r="H146" s="304"/>
      <c r="I146" s="304"/>
      <c r="J146" s="339"/>
      <c r="K146" s="339"/>
      <c r="L146" s="88"/>
      <c r="M146" s="88"/>
      <c r="N146" s="342"/>
      <c r="O146" s="342"/>
      <c r="P146" s="342"/>
      <c r="Q146" s="342"/>
      <c r="R146" s="342"/>
    </row>
    <row r="147" spans="1:18" s="340" customFormat="1" x14ac:dyDescent="0.3">
      <c r="A147" s="341"/>
      <c r="B147" s="338"/>
      <c r="C147" s="90"/>
      <c r="D147" s="90"/>
      <c r="E147" s="90"/>
      <c r="F147" s="90"/>
      <c r="G147" s="304"/>
      <c r="H147" s="304"/>
      <c r="I147" s="304"/>
      <c r="J147" s="339"/>
      <c r="K147" s="339"/>
      <c r="L147" s="88"/>
      <c r="M147" s="88"/>
      <c r="N147" s="342"/>
      <c r="O147" s="342"/>
      <c r="P147" s="342"/>
      <c r="Q147" s="342"/>
      <c r="R147" s="342"/>
    </row>
    <row r="148" spans="1:18" s="340" customFormat="1" x14ac:dyDescent="0.3">
      <c r="A148" s="341"/>
      <c r="B148" s="338"/>
      <c r="C148" s="90"/>
      <c r="D148" s="90"/>
      <c r="E148" s="90"/>
      <c r="F148" s="90"/>
      <c r="G148" s="304"/>
      <c r="H148" s="304"/>
      <c r="I148" s="304"/>
      <c r="J148" s="339"/>
      <c r="K148" s="339"/>
      <c r="L148" s="88"/>
      <c r="M148" s="88"/>
      <c r="N148" s="342"/>
      <c r="O148" s="342"/>
      <c r="P148" s="342"/>
      <c r="Q148" s="342"/>
      <c r="R148" s="342"/>
    </row>
    <row r="149" spans="1:18" s="340" customFormat="1" x14ac:dyDescent="0.3">
      <c r="A149" s="341"/>
      <c r="B149" s="338"/>
      <c r="C149" s="90"/>
      <c r="D149" s="90"/>
      <c r="E149" s="90"/>
      <c r="F149" s="90"/>
      <c r="G149" s="304"/>
      <c r="H149" s="304"/>
      <c r="I149" s="304"/>
      <c r="J149" s="339"/>
      <c r="K149" s="339"/>
      <c r="L149" s="88"/>
      <c r="M149" s="88"/>
      <c r="N149" s="342"/>
      <c r="O149" s="342"/>
      <c r="P149" s="342"/>
      <c r="Q149" s="342"/>
      <c r="R149" s="342"/>
    </row>
    <row r="150" spans="1:18" s="340" customFormat="1" x14ac:dyDescent="0.3">
      <c r="A150" s="341"/>
      <c r="B150" s="338"/>
      <c r="C150" s="90"/>
      <c r="D150" s="90"/>
      <c r="E150" s="90"/>
      <c r="F150" s="90"/>
      <c r="G150" s="304"/>
      <c r="H150" s="304"/>
      <c r="I150" s="304"/>
      <c r="J150" s="339"/>
      <c r="K150" s="339"/>
      <c r="L150" s="88"/>
      <c r="M150" s="88"/>
      <c r="N150" s="342"/>
      <c r="O150" s="342"/>
      <c r="P150" s="342"/>
      <c r="Q150" s="342"/>
      <c r="R150" s="342"/>
    </row>
    <row r="151" spans="1:18" s="340" customFormat="1" x14ac:dyDescent="0.3">
      <c r="A151" s="341"/>
      <c r="B151" s="338"/>
      <c r="C151" s="90"/>
      <c r="D151" s="90"/>
      <c r="E151" s="90"/>
      <c r="F151" s="90"/>
      <c r="G151" s="304"/>
      <c r="H151" s="304"/>
      <c r="I151" s="304"/>
      <c r="J151" s="339"/>
      <c r="K151" s="339"/>
      <c r="L151" s="88"/>
      <c r="M151" s="88"/>
      <c r="N151" s="342"/>
      <c r="O151" s="342"/>
      <c r="P151" s="342"/>
      <c r="Q151" s="342"/>
      <c r="R151" s="342"/>
    </row>
    <row r="152" spans="1:18" s="340" customFormat="1" x14ac:dyDescent="0.3">
      <c r="A152" s="341"/>
      <c r="B152" s="338"/>
      <c r="C152" s="90"/>
      <c r="D152" s="90"/>
      <c r="E152" s="90"/>
      <c r="F152" s="90"/>
      <c r="G152" s="304"/>
      <c r="H152" s="304"/>
      <c r="I152" s="304"/>
      <c r="J152" s="339"/>
      <c r="K152" s="339"/>
      <c r="L152" s="88"/>
      <c r="M152" s="88"/>
      <c r="N152" s="342"/>
      <c r="O152" s="342"/>
      <c r="P152" s="342"/>
      <c r="Q152" s="342"/>
      <c r="R152" s="342"/>
    </row>
    <row r="153" spans="1:18" s="340" customFormat="1" x14ac:dyDescent="0.3">
      <c r="A153" s="341"/>
      <c r="B153" s="338"/>
      <c r="C153" s="90"/>
      <c r="D153" s="90"/>
      <c r="E153" s="90"/>
      <c r="F153" s="90"/>
      <c r="G153" s="304"/>
      <c r="H153" s="304"/>
      <c r="I153" s="304"/>
      <c r="J153" s="339"/>
      <c r="K153" s="339"/>
      <c r="L153" s="88"/>
      <c r="M153" s="88"/>
      <c r="N153" s="342"/>
      <c r="O153" s="342"/>
      <c r="P153" s="342"/>
      <c r="Q153" s="342"/>
      <c r="R153" s="342"/>
    </row>
    <row r="154" spans="1:18" s="340" customFormat="1" x14ac:dyDescent="0.3">
      <c r="A154" s="341"/>
      <c r="B154" s="338"/>
      <c r="C154" s="90"/>
      <c r="D154" s="90"/>
      <c r="E154" s="90"/>
      <c r="F154" s="90"/>
      <c r="G154" s="304"/>
      <c r="H154" s="304"/>
      <c r="I154" s="304"/>
      <c r="J154" s="339"/>
      <c r="K154" s="339"/>
      <c r="L154" s="88"/>
      <c r="M154" s="88"/>
      <c r="N154" s="342"/>
      <c r="O154" s="342"/>
      <c r="P154" s="342"/>
      <c r="Q154" s="342"/>
      <c r="R154" s="342"/>
    </row>
    <row r="155" spans="1:18" s="340" customFormat="1" x14ac:dyDescent="0.3">
      <c r="A155" s="341"/>
      <c r="B155" s="338"/>
      <c r="C155" s="90"/>
      <c r="D155" s="90"/>
      <c r="E155" s="90"/>
      <c r="F155" s="90"/>
      <c r="G155" s="304"/>
      <c r="H155" s="304"/>
      <c r="I155" s="304"/>
      <c r="J155" s="339"/>
      <c r="K155" s="339"/>
      <c r="L155" s="88"/>
      <c r="M155" s="88"/>
      <c r="N155" s="342"/>
      <c r="O155" s="342"/>
      <c r="P155" s="342"/>
      <c r="Q155" s="342"/>
      <c r="R155" s="342"/>
    </row>
    <row r="156" spans="1:18" s="340" customFormat="1" x14ac:dyDescent="0.3">
      <c r="A156" s="341"/>
      <c r="B156" s="338"/>
      <c r="C156" s="90"/>
      <c r="D156" s="90"/>
      <c r="E156" s="90"/>
      <c r="F156" s="90"/>
      <c r="G156" s="304"/>
      <c r="H156" s="304"/>
      <c r="I156" s="304"/>
      <c r="J156" s="339"/>
      <c r="K156" s="339"/>
      <c r="L156" s="88"/>
      <c r="M156" s="88"/>
      <c r="N156" s="342"/>
      <c r="O156" s="342"/>
      <c r="P156" s="342"/>
      <c r="Q156" s="342"/>
      <c r="R156" s="342"/>
    </row>
    <row r="157" spans="1:18" s="340" customFormat="1" x14ac:dyDescent="0.3">
      <c r="A157" s="341"/>
      <c r="B157" s="338"/>
      <c r="C157" s="90"/>
      <c r="D157" s="90"/>
      <c r="E157" s="90"/>
      <c r="F157" s="90"/>
      <c r="G157" s="304"/>
      <c r="H157" s="304"/>
      <c r="I157" s="304"/>
      <c r="J157" s="339"/>
      <c r="K157" s="339"/>
      <c r="L157" s="88"/>
      <c r="M157" s="88"/>
      <c r="N157" s="342"/>
      <c r="O157" s="342"/>
      <c r="P157" s="342"/>
      <c r="Q157" s="342"/>
      <c r="R157" s="342"/>
    </row>
    <row r="158" spans="1:18" s="340" customFormat="1" x14ac:dyDescent="0.3">
      <c r="A158" s="341"/>
      <c r="B158" s="338"/>
      <c r="C158" s="90"/>
      <c r="D158" s="90"/>
      <c r="E158" s="90"/>
      <c r="F158" s="90"/>
      <c r="G158" s="304"/>
      <c r="H158" s="304"/>
      <c r="I158" s="304"/>
      <c r="J158" s="339"/>
      <c r="K158" s="339"/>
      <c r="L158" s="88"/>
      <c r="M158" s="88"/>
      <c r="N158" s="342"/>
      <c r="O158" s="342"/>
      <c r="P158" s="342"/>
      <c r="Q158" s="342"/>
      <c r="R158" s="342"/>
    </row>
    <row r="159" spans="1:18" s="340" customFormat="1" x14ac:dyDescent="0.3">
      <c r="A159" s="341"/>
      <c r="B159" s="338"/>
      <c r="C159" s="90"/>
      <c r="D159" s="90"/>
      <c r="E159" s="90"/>
      <c r="F159" s="90"/>
      <c r="G159" s="304"/>
      <c r="H159" s="304"/>
      <c r="I159" s="304"/>
      <c r="J159" s="339"/>
      <c r="K159" s="339"/>
      <c r="L159" s="88"/>
      <c r="M159" s="88"/>
      <c r="N159" s="342"/>
      <c r="O159" s="342"/>
      <c r="P159" s="342"/>
      <c r="Q159" s="342"/>
      <c r="R159" s="342"/>
    </row>
    <row r="160" spans="1:18" s="340" customFormat="1" x14ac:dyDescent="0.3">
      <c r="A160" s="341"/>
      <c r="B160" s="338"/>
      <c r="C160" s="90"/>
      <c r="D160" s="90"/>
      <c r="E160" s="90"/>
      <c r="F160" s="90"/>
      <c r="G160" s="304"/>
      <c r="H160" s="304"/>
      <c r="I160" s="304"/>
      <c r="J160" s="339"/>
      <c r="K160" s="339"/>
      <c r="L160" s="88"/>
      <c r="M160" s="88"/>
      <c r="N160" s="342"/>
      <c r="O160" s="342"/>
      <c r="P160" s="342"/>
      <c r="Q160" s="342"/>
      <c r="R160" s="342"/>
    </row>
    <row r="161" spans="1:18" s="340" customFormat="1" x14ac:dyDescent="0.3">
      <c r="A161" s="341"/>
      <c r="B161" s="338"/>
      <c r="C161" s="90"/>
      <c r="D161" s="90"/>
      <c r="E161" s="90"/>
      <c r="F161" s="90"/>
      <c r="G161" s="304"/>
      <c r="H161" s="304"/>
      <c r="I161" s="304"/>
      <c r="J161" s="339"/>
      <c r="K161" s="339"/>
      <c r="L161" s="88"/>
      <c r="M161" s="88"/>
      <c r="N161" s="342"/>
      <c r="O161" s="342"/>
      <c r="P161" s="342"/>
      <c r="Q161" s="342"/>
      <c r="R161" s="342"/>
    </row>
    <row r="162" spans="1:18" s="340" customFormat="1" x14ac:dyDescent="0.3">
      <c r="A162" s="341"/>
      <c r="B162" s="338"/>
      <c r="C162" s="90"/>
      <c r="D162" s="90"/>
      <c r="E162" s="90"/>
      <c r="F162" s="90"/>
      <c r="G162" s="304"/>
      <c r="H162" s="304"/>
      <c r="I162" s="304"/>
      <c r="J162" s="339"/>
      <c r="K162" s="339"/>
      <c r="L162" s="88"/>
      <c r="M162" s="88"/>
      <c r="N162" s="342"/>
      <c r="O162" s="342"/>
      <c r="P162" s="342"/>
      <c r="Q162" s="342"/>
      <c r="R162" s="342"/>
    </row>
    <row r="163" spans="1:18" s="340" customFormat="1" x14ac:dyDescent="0.3">
      <c r="A163" s="341"/>
      <c r="B163" s="338"/>
      <c r="C163" s="90"/>
      <c r="D163" s="90"/>
      <c r="E163" s="90"/>
      <c r="F163" s="90"/>
      <c r="G163" s="304"/>
      <c r="H163" s="304"/>
      <c r="I163" s="304"/>
      <c r="J163" s="339"/>
      <c r="K163" s="339"/>
      <c r="L163" s="88"/>
      <c r="M163" s="88"/>
      <c r="N163" s="342"/>
      <c r="O163" s="342"/>
      <c r="P163" s="342"/>
      <c r="Q163" s="342"/>
      <c r="R163" s="342"/>
    </row>
    <row r="164" spans="1:18" s="340" customFormat="1" x14ac:dyDescent="0.3">
      <c r="A164" s="341"/>
      <c r="B164" s="338"/>
      <c r="C164" s="90"/>
      <c r="D164" s="90"/>
      <c r="E164" s="90"/>
      <c r="F164" s="90"/>
      <c r="G164" s="304"/>
      <c r="H164" s="304"/>
      <c r="I164" s="304"/>
      <c r="J164" s="339"/>
      <c r="K164" s="339"/>
      <c r="L164" s="88"/>
      <c r="M164" s="88"/>
      <c r="N164" s="342"/>
      <c r="O164" s="342"/>
      <c r="P164" s="342"/>
      <c r="Q164" s="342"/>
      <c r="R164" s="342"/>
    </row>
    <row r="165" spans="1:18" s="340" customFormat="1" x14ac:dyDescent="0.3">
      <c r="A165" s="341"/>
      <c r="B165" s="338"/>
      <c r="C165" s="90"/>
      <c r="D165" s="90"/>
      <c r="E165" s="90"/>
      <c r="F165" s="90"/>
      <c r="G165" s="304"/>
      <c r="H165" s="304"/>
      <c r="I165" s="304"/>
      <c r="J165" s="339"/>
      <c r="K165" s="339"/>
      <c r="L165" s="88"/>
      <c r="M165" s="88"/>
      <c r="N165" s="342"/>
      <c r="O165" s="342"/>
      <c r="P165" s="342"/>
      <c r="Q165" s="342"/>
      <c r="R165" s="342"/>
    </row>
    <row r="166" spans="1:18" s="340" customFormat="1" x14ac:dyDescent="0.3">
      <c r="A166" s="341"/>
      <c r="B166" s="338"/>
      <c r="C166" s="90"/>
      <c r="D166" s="90"/>
      <c r="E166" s="90"/>
      <c r="F166" s="90"/>
      <c r="G166" s="304"/>
      <c r="H166" s="304"/>
      <c r="I166" s="304"/>
      <c r="J166" s="339"/>
      <c r="K166" s="339"/>
      <c r="L166" s="88"/>
      <c r="M166" s="88"/>
      <c r="N166" s="342"/>
      <c r="O166" s="342"/>
      <c r="P166" s="342"/>
      <c r="Q166" s="342"/>
      <c r="R166" s="342"/>
    </row>
    <row r="167" spans="1:18" s="340" customFormat="1" x14ac:dyDescent="0.3">
      <c r="A167" s="341"/>
      <c r="B167" s="338"/>
      <c r="C167" s="90"/>
      <c r="D167" s="90"/>
      <c r="E167" s="90"/>
      <c r="F167" s="90"/>
      <c r="G167" s="304"/>
      <c r="H167" s="304"/>
      <c r="I167" s="304"/>
      <c r="J167" s="339"/>
      <c r="K167" s="339"/>
      <c r="L167" s="88"/>
      <c r="M167" s="88"/>
      <c r="N167" s="342"/>
      <c r="O167" s="342"/>
      <c r="P167" s="342"/>
      <c r="Q167" s="342"/>
      <c r="R167" s="342"/>
    </row>
    <row r="168" spans="1:18" s="340" customFormat="1" x14ac:dyDescent="0.3">
      <c r="A168" s="341"/>
      <c r="B168" s="338"/>
      <c r="C168" s="90"/>
      <c r="D168" s="90"/>
      <c r="E168" s="90"/>
      <c r="F168" s="90"/>
      <c r="G168" s="304"/>
      <c r="H168" s="304"/>
      <c r="I168" s="304"/>
      <c r="J168" s="339"/>
      <c r="K168" s="339"/>
      <c r="L168" s="88"/>
      <c r="M168" s="88"/>
      <c r="N168" s="342"/>
      <c r="O168" s="342"/>
      <c r="P168" s="342"/>
      <c r="Q168" s="342"/>
      <c r="R168" s="342"/>
    </row>
    <row r="169" spans="1:18" s="340" customFormat="1" x14ac:dyDescent="0.3">
      <c r="A169" s="341"/>
      <c r="B169" s="338"/>
      <c r="C169" s="90"/>
      <c r="D169" s="90"/>
      <c r="E169" s="90"/>
      <c r="F169" s="90"/>
      <c r="G169" s="304"/>
      <c r="H169" s="304"/>
      <c r="I169" s="304"/>
      <c r="J169" s="339"/>
      <c r="K169" s="339"/>
      <c r="L169" s="88"/>
      <c r="M169" s="88"/>
      <c r="N169" s="342"/>
      <c r="O169" s="342"/>
      <c r="P169" s="342"/>
      <c r="Q169" s="342"/>
      <c r="R169" s="342"/>
    </row>
    <row r="170" spans="1:18" s="340" customFormat="1" x14ac:dyDescent="0.3">
      <c r="A170" s="341"/>
      <c r="B170" s="338"/>
      <c r="C170" s="90"/>
      <c r="D170" s="90"/>
      <c r="E170" s="90"/>
      <c r="F170" s="90"/>
      <c r="G170" s="304"/>
      <c r="H170" s="304"/>
      <c r="I170" s="304"/>
      <c r="J170" s="339"/>
      <c r="K170" s="339"/>
      <c r="L170" s="88"/>
      <c r="M170" s="88"/>
      <c r="N170" s="342"/>
      <c r="O170" s="342"/>
      <c r="P170" s="342"/>
      <c r="Q170" s="342"/>
      <c r="R170" s="342"/>
    </row>
    <row r="171" spans="1:18" s="340" customFormat="1" x14ac:dyDescent="0.3">
      <c r="A171" s="341"/>
      <c r="B171" s="338"/>
      <c r="C171" s="90"/>
      <c r="D171" s="90"/>
      <c r="E171" s="90"/>
      <c r="F171" s="90"/>
      <c r="G171" s="304"/>
      <c r="H171" s="304"/>
      <c r="I171" s="304"/>
      <c r="J171" s="339"/>
      <c r="K171" s="339"/>
      <c r="L171" s="88"/>
      <c r="M171" s="88"/>
      <c r="N171" s="342"/>
      <c r="O171" s="342"/>
      <c r="P171" s="342"/>
      <c r="Q171" s="342"/>
      <c r="R171" s="342"/>
    </row>
    <row r="172" spans="1:18" s="340" customFormat="1" x14ac:dyDescent="0.3">
      <c r="A172" s="341"/>
      <c r="B172" s="338"/>
      <c r="C172" s="90"/>
      <c r="D172" s="90"/>
      <c r="E172" s="90"/>
      <c r="F172" s="90"/>
      <c r="G172" s="304"/>
      <c r="H172" s="304"/>
      <c r="I172" s="304"/>
      <c r="J172" s="339"/>
      <c r="K172" s="339"/>
      <c r="L172" s="88"/>
      <c r="M172" s="88"/>
      <c r="N172" s="342"/>
      <c r="O172" s="342"/>
      <c r="P172" s="342"/>
      <c r="Q172" s="342"/>
      <c r="R172" s="342"/>
    </row>
    <row r="173" spans="1:18" s="340" customFormat="1" x14ac:dyDescent="0.3">
      <c r="A173" s="341"/>
      <c r="B173" s="338"/>
      <c r="C173" s="90"/>
      <c r="D173" s="90"/>
      <c r="E173" s="90"/>
      <c r="F173" s="90"/>
      <c r="G173" s="304"/>
      <c r="H173" s="304"/>
      <c r="I173" s="304"/>
      <c r="J173" s="339"/>
      <c r="K173" s="339"/>
      <c r="L173" s="88"/>
      <c r="M173" s="88"/>
      <c r="N173" s="342"/>
      <c r="O173" s="342"/>
      <c r="P173" s="342"/>
      <c r="Q173" s="342"/>
      <c r="R173" s="342"/>
    </row>
    <row r="174" spans="1:18" s="340" customFormat="1" x14ac:dyDescent="0.3">
      <c r="A174" s="341"/>
      <c r="B174" s="338"/>
      <c r="C174" s="90"/>
      <c r="D174" s="90"/>
      <c r="E174" s="90"/>
      <c r="F174" s="90"/>
      <c r="G174" s="304"/>
      <c r="H174" s="304"/>
      <c r="I174" s="304"/>
      <c r="J174" s="339"/>
      <c r="K174" s="339"/>
      <c r="L174" s="88"/>
      <c r="M174" s="88"/>
      <c r="N174" s="342"/>
      <c r="O174" s="342"/>
      <c r="P174" s="342"/>
      <c r="Q174" s="342"/>
      <c r="R174" s="342"/>
    </row>
    <row r="175" spans="1:18" s="340" customFormat="1" x14ac:dyDescent="0.3">
      <c r="A175" s="341"/>
      <c r="B175" s="338"/>
      <c r="C175" s="90"/>
      <c r="D175" s="90"/>
      <c r="E175" s="90"/>
      <c r="F175" s="90"/>
      <c r="G175" s="304"/>
      <c r="H175" s="304"/>
      <c r="I175" s="304"/>
      <c r="J175" s="339"/>
      <c r="K175" s="339"/>
      <c r="L175" s="88"/>
      <c r="M175" s="88"/>
      <c r="N175" s="342"/>
      <c r="O175" s="342"/>
      <c r="P175" s="342"/>
      <c r="Q175" s="342"/>
      <c r="R175" s="342"/>
    </row>
    <row r="176" spans="1:18" s="340" customFormat="1" x14ac:dyDescent="0.3">
      <c r="A176" s="341"/>
      <c r="B176" s="338"/>
      <c r="C176" s="90"/>
      <c r="D176" s="90"/>
      <c r="E176" s="90"/>
      <c r="F176" s="90"/>
      <c r="G176" s="304"/>
      <c r="H176" s="304"/>
      <c r="I176" s="304"/>
      <c r="J176" s="339"/>
      <c r="K176" s="339"/>
      <c r="L176" s="88"/>
      <c r="M176" s="88"/>
      <c r="N176" s="342"/>
      <c r="O176" s="342"/>
      <c r="P176" s="342"/>
      <c r="Q176" s="342"/>
      <c r="R176" s="342"/>
    </row>
    <row r="177" spans="1:18" s="340" customFormat="1" x14ac:dyDescent="0.3">
      <c r="A177" s="341"/>
      <c r="B177" s="338"/>
      <c r="C177" s="90"/>
      <c r="D177" s="90"/>
      <c r="E177" s="90"/>
      <c r="F177" s="90"/>
      <c r="G177" s="304"/>
      <c r="H177" s="304"/>
      <c r="I177" s="304"/>
      <c r="J177" s="339"/>
      <c r="K177" s="339"/>
      <c r="L177" s="88"/>
      <c r="M177" s="88"/>
      <c r="N177" s="342"/>
      <c r="O177" s="342"/>
      <c r="P177" s="342"/>
      <c r="Q177" s="342"/>
      <c r="R177" s="342"/>
    </row>
    <row r="178" spans="1:18" s="340" customFormat="1" x14ac:dyDescent="0.3">
      <c r="A178" s="341"/>
      <c r="B178" s="338"/>
      <c r="C178" s="90"/>
      <c r="D178" s="90"/>
      <c r="E178" s="90"/>
      <c r="F178" s="90"/>
      <c r="G178" s="304"/>
      <c r="H178" s="304"/>
      <c r="I178" s="304"/>
      <c r="J178" s="339"/>
      <c r="K178" s="339"/>
      <c r="L178" s="88"/>
      <c r="M178" s="88"/>
      <c r="N178" s="342"/>
      <c r="O178" s="342"/>
      <c r="P178" s="342"/>
      <c r="Q178" s="342"/>
      <c r="R178" s="342"/>
    </row>
    <row r="179" spans="1:18" s="340" customFormat="1" x14ac:dyDescent="0.3">
      <c r="A179" s="341"/>
      <c r="B179" s="338"/>
      <c r="C179" s="90"/>
      <c r="D179" s="90"/>
      <c r="E179" s="90"/>
      <c r="F179" s="90"/>
      <c r="G179" s="304"/>
      <c r="H179" s="304"/>
      <c r="I179" s="304"/>
      <c r="J179" s="339"/>
      <c r="K179" s="339"/>
      <c r="L179" s="88"/>
      <c r="M179" s="88"/>
      <c r="N179" s="342"/>
      <c r="O179" s="342"/>
      <c r="P179" s="342"/>
      <c r="Q179" s="342"/>
      <c r="R179" s="342"/>
    </row>
    <row r="180" spans="1:18" s="340" customFormat="1" x14ac:dyDescent="0.3">
      <c r="A180" s="341"/>
      <c r="B180" s="338"/>
      <c r="C180" s="90"/>
      <c r="D180" s="90"/>
      <c r="E180" s="90"/>
      <c r="F180" s="90"/>
      <c r="G180" s="304"/>
      <c r="H180" s="304"/>
      <c r="I180" s="304"/>
      <c r="J180" s="339"/>
      <c r="K180" s="339"/>
      <c r="L180" s="88"/>
      <c r="M180" s="88"/>
      <c r="N180" s="342"/>
      <c r="O180" s="342"/>
      <c r="P180" s="342"/>
      <c r="Q180" s="342"/>
      <c r="R180" s="342"/>
    </row>
    <row r="181" spans="1:18" s="340" customFormat="1" x14ac:dyDescent="0.3">
      <c r="A181" s="341"/>
      <c r="B181" s="338"/>
      <c r="C181" s="90"/>
      <c r="D181" s="90"/>
      <c r="E181" s="90"/>
      <c r="F181" s="90"/>
      <c r="G181" s="304"/>
      <c r="H181" s="304"/>
      <c r="I181" s="304"/>
      <c r="J181" s="339"/>
      <c r="K181" s="339"/>
      <c r="L181" s="88"/>
      <c r="M181" s="88"/>
      <c r="N181" s="342"/>
      <c r="O181" s="342"/>
      <c r="P181" s="342"/>
      <c r="Q181" s="342"/>
      <c r="R181" s="342"/>
    </row>
    <row r="182" spans="1:18" s="340" customFormat="1" x14ac:dyDescent="0.3">
      <c r="A182" s="341"/>
      <c r="B182" s="338"/>
      <c r="C182" s="90"/>
      <c r="D182" s="90"/>
      <c r="E182" s="90"/>
      <c r="F182" s="90"/>
      <c r="G182" s="304"/>
      <c r="H182" s="304"/>
      <c r="I182" s="304"/>
      <c r="J182" s="339"/>
      <c r="K182" s="339"/>
      <c r="L182" s="88"/>
      <c r="M182" s="88"/>
      <c r="N182" s="342"/>
      <c r="O182" s="342"/>
      <c r="P182" s="342"/>
      <c r="Q182" s="342"/>
      <c r="R182" s="342"/>
    </row>
    <row r="183" spans="1:18" s="340" customFormat="1" x14ac:dyDescent="0.3">
      <c r="A183" s="341"/>
      <c r="B183" s="338"/>
      <c r="C183" s="90"/>
      <c r="D183" s="90"/>
      <c r="E183" s="90"/>
      <c r="F183" s="90"/>
      <c r="G183" s="304"/>
      <c r="H183" s="304"/>
      <c r="I183" s="304"/>
      <c r="J183" s="339"/>
      <c r="K183" s="339"/>
      <c r="L183" s="88"/>
      <c r="M183" s="88"/>
      <c r="N183" s="342"/>
      <c r="O183" s="342"/>
      <c r="P183" s="342"/>
      <c r="Q183" s="342"/>
      <c r="R183" s="342"/>
    </row>
    <row r="184" spans="1:18" s="340" customFormat="1" x14ac:dyDescent="0.3">
      <c r="A184" s="341"/>
      <c r="B184" s="338"/>
      <c r="C184" s="90"/>
      <c r="D184" s="90"/>
      <c r="E184" s="90"/>
      <c r="F184" s="90"/>
      <c r="G184" s="304"/>
      <c r="H184" s="304"/>
      <c r="I184" s="304"/>
      <c r="J184" s="339"/>
      <c r="K184" s="339"/>
      <c r="L184" s="88"/>
      <c r="M184" s="88"/>
      <c r="N184" s="342"/>
      <c r="O184" s="342"/>
      <c r="P184" s="342"/>
      <c r="Q184" s="342"/>
      <c r="R184" s="342"/>
    </row>
    <row r="185" spans="1:18" s="340" customFormat="1" x14ac:dyDescent="0.3">
      <c r="A185" s="341"/>
      <c r="B185" s="338"/>
      <c r="C185" s="90"/>
      <c r="D185" s="90"/>
      <c r="E185" s="90"/>
      <c r="F185" s="90"/>
      <c r="G185" s="304"/>
      <c r="H185" s="304"/>
      <c r="I185" s="304"/>
      <c r="J185" s="339"/>
      <c r="K185" s="339"/>
      <c r="L185" s="88"/>
      <c r="M185" s="88"/>
      <c r="N185" s="342"/>
      <c r="O185" s="342"/>
      <c r="P185" s="342"/>
      <c r="Q185" s="342"/>
      <c r="R185" s="342"/>
    </row>
    <row r="186" spans="1:18" s="340" customFormat="1" x14ac:dyDescent="0.3">
      <c r="A186" s="341"/>
      <c r="B186" s="338"/>
      <c r="C186" s="90"/>
      <c r="D186" s="90"/>
      <c r="E186" s="90"/>
      <c r="F186" s="90"/>
      <c r="G186" s="304"/>
      <c r="H186" s="304"/>
      <c r="I186" s="304"/>
      <c r="J186" s="339"/>
      <c r="K186" s="339"/>
      <c r="L186" s="88"/>
      <c r="M186" s="88"/>
      <c r="N186" s="342"/>
      <c r="O186" s="342"/>
      <c r="P186" s="342"/>
      <c r="Q186" s="342"/>
      <c r="R186" s="342"/>
    </row>
    <row r="187" spans="1:18" s="340" customFormat="1" x14ac:dyDescent="0.3">
      <c r="A187" s="341"/>
      <c r="B187" s="338"/>
      <c r="C187" s="90"/>
      <c r="D187" s="90"/>
      <c r="E187" s="90"/>
      <c r="F187" s="90"/>
      <c r="G187" s="304"/>
      <c r="H187" s="304"/>
      <c r="I187" s="304"/>
      <c r="J187" s="339"/>
      <c r="K187" s="339"/>
      <c r="L187" s="88"/>
      <c r="M187" s="88"/>
      <c r="N187" s="342"/>
      <c r="O187" s="342"/>
      <c r="P187" s="342"/>
      <c r="Q187" s="342"/>
      <c r="R187" s="342"/>
    </row>
    <row r="188" spans="1:18" s="340" customFormat="1" x14ac:dyDescent="0.3">
      <c r="A188" s="341"/>
      <c r="B188" s="338"/>
      <c r="C188" s="90"/>
      <c r="D188" s="90"/>
      <c r="E188" s="90"/>
      <c r="F188" s="90"/>
      <c r="G188" s="304"/>
      <c r="H188" s="304"/>
      <c r="I188" s="304"/>
      <c r="J188" s="339"/>
      <c r="K188" s="339"/>
      <c r="L188" s="88"/>
      <c r="M188" s="88"/>
      <c r="N188" s="342"/>
      <c r="O188" s="342"/>
      <c r="P188" s="342"/>
      <c r="Q188" s="342"/>
      <c r="R188" s="342"/>
    </row>
    <row r="189" spans="1:18" s="340" customFormat="1" x14ac:dyDescent="0.3">
      <c r="A189" s="341"/>
      <c r="B189" s="338"/>
      <c r="C189" s="90"/>
      <c r="D189" s="90"/>
      <c r="E189" s="90"/>
      <c r="F189" s="90"/>
      <c r="G189" s="304"/>
      <c r="H189" s="304"/>
      <c r="I189" s="304"/>
      <c r="J189" s="339"/>
      <c r="K189" s="339"/>
      <c r="L189" s="88"/>
      <c r="M189" s="88"/>
      <c r="N189" s="342"/>
      <c r="O189" s="342"/>
      <c r="P189" s="342"/>
      <c r="Q189" s="342"/>
      <c r="R189" s="342"/>
    </row>
    <row r="190" spans="1:18" s="340" customFormat="1" x14ac:dyDescent="0.3">
      <c r="A190" s="341"/>
      <c r="B190" s="338"/>
      <c r="C190" s="90"/>
      <c r="D190" s="90"/>
      <c r="E190" s="90"/>
      <c r="F190" s="90"/>
      <c r="G190" s="304"/>
      <c r="H190" s="304"/>
      <c r="I190" s="304"/>
      <c r="J190" s="339"/>
      <c r="K190" s="339"/>
      <c r="L190" s="88"/>
      <c r="M190" s="88"/>
      <c r="N190" s="342"/>
      <c r="O190" s="342"/>
      <c r="P190" s="342"/>
      <c r="Q190" s="342"/>
      <c r="R190" s="342"/>
    </row>
    <row r="191" spans="1:18" s="340" customFormat="1" x14ac:dyDescent="0.3">
      <c r="A191" s="341"/>
      <c r="B191" s="338"/>
      <c r="C191" s="90"/>
      <c r="D191" s="90"/>
      <c r="E191" s="90"/>
      <c r="F191" s="90"/>
      <c r="G191" s="304"/>
      <c r="H191" s="304"/>
      <c r="I191" s="304"/>
      <c r="J191" s="339"/>
      <c r="K191" s="339"/>
      <c r="L191" s="88"/>
      <c r="M191" s="88"/>
      <c r="N191" s="342"/>
      <c r="O191" s="342"/>
      <c r="P191" s="342"/>
      <c r="Q191" s="342"/>
      <c r="R191" s="342"/>
    </row>
    <row r="192" spans="1:18" s="340" customFormat="1" x14ac:dyDescent="0.3">
      <c r="A192" s="341"/>
      <c r="B192" s="338"/>
      <c r="C192" s="90"/>
      <c r="D192" s="90"/>
      <c r="E192" s="90"/>
      <c r="F192" s="90"/>
      <c r="G192" s="304"/>
      <c r="H192" s="304"/>
      <c r="I192" s="304"/>
      <c r="J192" s="339"/>
      <c r="K192" s="339"/>
      <c r="L192" s="88"/>
      <c r="M192" s="88"/>
      <c r="N192" s="342"/>
      <c r="O192" s="342"/>
      <c r="P192" s="342"/>
      <c r="Q192" s="342"/>
      <c r="R192" s="342"/>
    </row>
    <row r="193" spans="1:18" s="340" customFormat="1" x14ac:dyDescent="0.3">
      <c r="A193" s="341"/>
      <c r="B193" s="338"/>
      <c r="C193" s="90"/>
      <c r="D193" s="90"/>
      <c r="E193" s="90"/>
      <c r="F193" s="90"/>
      <c r="G193" s="304"/>
      <c r="H193" s="304"/>
      <c r="I193" s="304"/>
      <c r="J193" s="339"/>
      <c r="K193" s="339"/>
      <c r="L193" s="88"/>
      <c r="M193" s="88"/>
      <c r="N193" s="342"/>
      <c r="O193" s="342"/>
      <c r="P193" s="342"/>
      <c r="Q193" s="342"/>
      <c r="R193" s="342"/>
    </row>
    <row r="194" spans="1:18" s="340" customFormat="1" x14ac:dyDescent="0.3">
      <c r="A194" s="341"/>
      <c r="B194" s="338"/>
      <c r="C194" s="90"/>
      <c r="D194" s="90"/>
      <c r="E194" s="90"/>
      <c r="F194" s="90"/>
      <c r="G194" s="304"/>
      <c r="H194" s="304"/>
      <c r="I194" s="304"/>
      <c r="J194" s="339"/>
      <c r="K194" s="339"/>
      <c r="L194" s="88"/>
      <c r="M194" s="88"/>
      <c r="N194" s="342"/>
      <c r="O194" s="342"/>
      <c r="P194" s="342"/>
      <c r="Q194" s="342"/>
      <c r="R194" s="342"/>
    </row>
    <row r="195" spans="1:18" s="340" customFormat="1" x14ac:dyDescent="0.3">
      <c r="A195" s="341"/>
      <c r="B195" s="338"/>
      <c r="C195" s="90"/>
      <c r="D195" s="90"/>
      <c r="E195" s="90"/>
      <c r="F195" s="90"/>
      <c r="G195" s="304"/>
      <c r="H195" s="304"/>
      <c r="I195" s="304"/>
      <c r="J195" s="339"/>
      <c r="K195" s="339"/>
      <c r="L195" s="88"/>
      <c r="M195" s="88"/>
      <c r="N195" s="342"/>
      <c r="O195" s="342"/>
      <c r="P195" s="342"/>
      <c r="Q195" s="342"/>
      <c r="R195" s="342"/>
    </row>
    <row r="196" spans="1:18" s="340" customFormat="1" x14ac:dyDescent="0.3">
      <c r="A196" s="341"/>
      <c r="B196" s="338"/>
      <c r="C196" s="90"/>
      <c r="D196" s="90"/>
      <c r="E196" s="90"/>
      <c r="F196" s="90"/>
      <c r="G196" s="304"/>
      <c r="H196" s="304"/>
      <c r="I196" s="304"/>
      <c r="J196" s="339"/>
      <c r="K196" s="339"/>
      <c r="L196" s="88"/>
      <c r="M196" s="88"/>
      <c r="N196" s="342"/>
      <c r="O196" s="342"/>
      <c r="P196" s="342"/>
      <c r="Q196" s="342"/>
      <c r="R196" s="342"/>
    </row>
    <row r="197" spans="1:18" s="340" customFormat="1" x14ac:dyDescent="0.3">
      <c r="A197" s="341"/>
      <c r="B197" s="338"/>
      <c r="C197" s="90"/>
      <c r="D197" s="90"/>
      <c r="E197" s="90"/>
      <c r="F197" s="90"/>
      <c r="G197" s="304"/>
      <c r="H197" s="304"/>
      <c r="I197" s="304"/>
      <c r="J197" s="339"/>
      <c r="K197" s="339"/>
      <c r="L197" s="88"/>
      <c r="M197" s="88"/>
      <c r="N197" s="342"/>
      <c r="O197" s="342"/>
      <c r="P197" s="342"/>
      <c r="Q197" s="342"/>
      <c r="R197" s="342"/>
    </row>
    <row r="198" spans="1:18" s="340" customFormat="1" x14ac:dyDescent="0.3">
      <c r="A198" s="341"/>
      <c r="B198" s="338"/>
      <c r="C198" s="90"/>
      <c r="D198" s="90"/>
      <c r="E198" s="90"/>
      <c r="F198" s="90"/>
      <c r="G198" s="304"/>
      <c r="H198" s="304"/>
      <c r="I198" s="304"/>
      <c r="J198" s="339"/>
      <c r="K198" s="339"/>
      <c r="L198" s="88"/>
      <c r="M198" s="88"/>
      <c r="N198" s="342"/>
      <c r="O198" s="342"/>
      <c r="P198" s="342"/>
      <c r="Q198" s="342"/>
      <c r="R198" s="342"/>
    </row>
    <row r="199" spans="1:18" s="340" customFormat="1" x14ac:dyDescent="0.3">
      <c r="A199" s="341"/>
      <c r="B199" s="338"/>
      <c r="C199" s="90"/>
      <c r="D199" s="90"/>
      <c r="E199" s="90"/>
      <c r="F199" s="90"/>
      <c r="G199" s="304"/>
      <c r="H199" s="304"/>
      <c r="I199" s="304"/>
      <c r="J199" s="339"/>
      <c r="K199" s="339"/>
      <c r="L199" s="88"/>
      <c r="M199" s="88"/>
      <c r="N199" s="342"/>
      <c r="O199" s="342"/>
      <c r="P199" s="342"/>
      <c r="Q199" s="342"/>
      <c r="R199" s="342"/>
    </row>
    <row r="200" spans="1:18" s="340" customFormat="1" x14ac:dyDescent="0.3">
      <c r="A200" s="341"/>
      <c r="B200" s="338"/>
      <c r="C200" s="90"/>
      <c r="D200" s="90"/>
      <c r="E200" s="90"/>
      <c r="F200" s="90"/>
      <c r="G200" s="304"/>
      <c r="H200" s="304"/>
      <c r="I200" s="304"/>
      <c r="J200" s="339"/>
      <c r="K200" s="339"/>
      <c r="L200" s="88"/>
      <c r="M200" s="88"/>
      <c r="N200" s="342"/>
      <c r="O200" s="342"/>
      <c r="P200" s="342"/>
      <c r="Q200" s="342"/>
      <c r="R200" s="342"/>
    </row>
    <row r="201" spans="1:18" s="340" customFormat="1" x14ac:dyDescent="0.3">
      <c r="A201" s="341"/>
      <c r="B201" s="338"/>
      <c r="C201" s="90"/>
      <c r="D201" s="90"/>
      <c r="E201" s="90"/>
      <c r="F201" s="90"/>
      <c r="G201" s="304"/>
      <c r="H201" s="304"/>
      <c r="I201" s="304"/>
      <c r="J201" s="339"/>
      <c r="K201" s="339"/>
      <c r="L201" s="88"/>
      <c r="M201" s="88"/>
      <c r="N201" s="342"/>
      <c r="O201" s="342"/>
      <c r="P201" s="342"/>
      <c r="Q201" s="342"/>
      <c r="R201" s="342"/>
    </row>
    <row r="202" spans="1:18" s="340" customFormat="1" x14ac:dyDescent="0.3">
      <c r="A202" s="341"/>
      <c r="B202" s="338"/>
      <c r="C202" s="90"/>
      <c r="D202" s="90"/>
      <c r="E202" s="90"/>
      <c r="F202" s="90"/>
      <c r="G202" s="304"/>
      <c r="H202" s="304"/>
      <c r="I202" s="304"/>
      <c r="J202" s="339"/>
      <c r="K202" s="339"/>
      <c r="L202" s="88"/>
      <c r="M202" s="88"/>
      <c r="N202" s="342"/>
      <c r="O202" s="342"/>
      <c r="P202" s="342"/>
      <c r="Q202" s="342"/>
      <c r="R202" s="342"/>
    </row>
    <row r="203" spans="1:18" s="340" customFormat="1" x14ac:dyDescent="0.3">
      <c r="A203" s="341"/>
      <c r="B203" s="338"/>
      <c r="C203" s="90"/>
      <c r="D203" s="90"/>
      <c r="E203" s="90"/>
      <c r="F203" s="90"/>
      <c r="G203" s="304"/>
      <c r="H203" s="304"/>
      <c r="I203" s="304"/>
      <c r="J203" s="339"/>
      <c r="K203" s="339"/>
      <c r="L203" s="88"/>
      <c r="M203" s="88"/>
      <c r="N203" s="342"/>
      <c r="O203" s="342"/>
      <c r="P203" s="342"/>
      <c r="Q203" s="342"/>
      <c r="R203" s="342"/>
    </row>
    <row r="204" spans="1:18" s="340" customFormat="1" x14ac:dyDescent="0.3">
      <c r="A204" s="341"/>
      <c r="B204" s="338"/>
      <c r="C204" s="90"/>
      <c r="D204" s="90"/>
      <c r="E204" s="90"/>
      <c r="F204" s="90"/>
      <c r="G204" s="304"/>
      <c r="H204" s="304"/>
      <c r="I204" s="304"/>
      <c r="J204" s="339"/>
      <c r="K204" s="339"/>
      <c r="L204" s="88"/>
      <c r="M204" s="88"/>
      <c r="N204" s="342"/>
      <c r="O204" s="342"/>
      <c r="P204" s="342"/>
      <c r="Q204" s="342"/>
      <c r="R204" s="342"/>
    </row>
    <row r="205" spans="1:18" s="340" customFormat="1" x14ac:dyDescent="0.3">
      <c r="A205" s="341"/>
      <c r="B205" s="338"/>
      <c r="C205" s="90"/>
      <c r="D205" s="90"/>
      <c r="E205" s="90"/>
      <c r="F205" s="90"/>
      <c r="G205" s="304"/>
      <c r="H205" s="304"/>
      <c r="I205" s="304"/>
      <c r="J205" s="339"/>
      <c r="K205" s="339"/>
      <c r="L205" s="88"/>
      <c r="M205" s="88"/>
      <c r="N205" s="342"/>
      <c r="O205" s="342"/>
      <c r="P205" s="342"/>
      <c r="Q205" s="342"/>
      <c r="R205" s="342"/>
    </row>
    <row r="206" spans="1:18" s="340" customFormat="1" x14ac:dyDescent="0.3">
      <c r="A206" s="341"/>
      <c r="B206" s="338"/>
      <c r="C206" s="90"/>
      <c r="D206" s="90"/>
      <c r="E206" s="90"/>
      <c r="F206" s="90"/>
      <c r="G206" s="304"/>
      <c r="H206" s="304"/>
      <c r="I206" s="304"/>
      <c r="J206" s="339"/>
      <c r="K206" s="339"/>
      <c r="L206" s="88"/>
      <c r="M206" s="88"/>
      <c r="N206" s="342"/>
      <c r="O206" s="342"/>
      <c r="P206" s="342"/>
      <c r="Q206" s="342"/>
      <c r="R206" s="342"/>
    </row>
    <row r="207" spans="1:18" s="340" customFormat="1" x14ac:dyDescent="0.3">
      <c r="A207" s="341"/>
      <c r="B207" s="338"/>
      <c r="C207" s="90"/>
      <c r="D207" s="90"/>
      <c r="E207" s="90"/>
      <c r="F207" s="90"/>
      <c r="G207" s="304"/>
      <c r="H207" s="304"/>
      <c r="I207" s="304"/>
      <c r="J207" s="339"/>
      <c r="K207" s="339"/>
      <c r="L207" s="88"/>
      <c r="M207" s="88"/>
      <c r="N207" s="342"/>
      <c r="O207" s="342"/>
      <c r="P207" s="342"/>
      <c r="Q207" s="342"/>
      <c r="R207" s="342"/>
    </row>
    <row r="208" spans="1:18" s="340" customFormat="1" x14ac:dyDescent="0.3">
      <c r="A208" s="341"/>
      <c r="B208" s="338"/>
      <c r="C208" s="90"/>
      <c r="D208" s="90"/>
      <c r="E208" s="90"/>
      <c r="F208" s="90"/>
      <c r="G208" s="304"/>
      <c r="H208" s="304"/>
      <c r="I208" s="304"/>
      <c r="J208" s="339"/>
      <c r="K208" s="339"/>
      <c r="L208" s="88"/>
      <c r="M208" s="88"/>
      <c r="N208" s="342"/>
      <c r="O208" s="342"/>
      <c r="P208" s="342"/>
      <c r="Q208" s="342"/>
      <c r="R208" s="342"/>
    </row>
    <row r="209" spans="1:18" s="340" customFormat="1" x14ac:dyDescent="0.3">
      <c r="A209" s="341"/>
      <c r="B209" s="338"/>
      <c r="C209" s="90"/>
      <c r="D209" s="90"/>
      <c r="E209" s="90"/>
      <c r="F209" s="90"/>
      <c r="G209" s="304"/>
      <c r="H209" s="304"/>
      <c r="I209" s="304"/>
      <c r="J209" s="339"/>
      <c r="K209" s="339"/>
      <c r="L209" s="88"/>
      <c r="M209" s="88"/>
      <c r="N209" s="342"/>
      <c r="O209" s="342"/>
      <c r="P209" s="342"/>
      <c r="Q209" s="342"/>
      <c r="R209" s="342"/>
    </row>
    <row r="210" spans="1:18" s="340" customFormat="1" x14ac:dyDescent="0.3">
      <c r="A210" s="341"/>
      <c r="B210" s="338"/>
      <c r="C210" s="90"/>
      <c r="D210" s="90"/>
      <c r="E210" s="90"/>
      <c r="F210" s="90"/>
      <c r="G210" s="304"/>
      <c r="H210" s="304"/>
      <c r="I210" s="304"/>
      <c r="J210" s="339"/>
      <c r="K210" s="339"/>
      <c r="L210" s="88"/>
      <c r="M210" s="88"/>
      <c r="N210" s="342"/>
      <c r="O210" s="342"/>
      <c r="P210" s="342"/>
      <c r="Q210" s="342"/>
      <c r="R210" s="342"/>
    </row>
    <row r="211" spans="1:18" s="340" customFormat="1" x14ac:dyDescent="0.3">
      <c r="A211" s="341"/>
      <c r="B211" s="338"/>
      <c r="C211" s="90"/>
      <c r="D211" s="90"/>
      <c r="E211" s="90"/>
      <c r="F211" s="90"/>
      <c r="G211" s="304"/>
      <c r="H211" s="304"/>
      <c r="I211" s="304"/>
      <c r="J211" s="339"/>
      <c r="K211" s="339"/>
      <c r="L211" s="88"/>
      <c r="M211" s="88"/>
      <c r="N211" s="342"/>
      <c r="O211" s="342"/>
      <c r="P211" s="342"/>
      <c r="Q211" s="342"/>
      <c r="R211" s="342"/>
    </row>
    <row r="212" spans="1:18" s="340" customFormat="1" x14ac:dyDescent="0.3">
      <c r="A212" s="341"/>
      <c r="B212" s="338"/>
      <c r="C212" s="90"/>
      <c r="D212" s="90"/>
      <c r="E212" s="90"/>
      <c r="F212" s="90"/>
      <c r="G212" s="304"/>
      <c r="H212" s="304"/>
      <c r="I212" s="304"/>
      <c r="J212" s="339"/>
      <c r="K212" s="339"/>
      <c r="L212" s="88"/>
      <c r="M212" s="88"/>
      <c r="N212" s="342"/>
      <c r="O212" s="342"/>
      <c r="P212" s="342"/>
      <c r="Q212" s="342"/>
      <c r="R212" s="342"/>
    </row>
    <row r="213" spans="1:18" s="340" customFormat="1" x14ac:dyDescent="0.3">
      <c r="A213" s="341"/>
      <c r="B213" s="338"/>
      <c r="C213" s="90"/>
      <c r="D213" s="90"/>
      <c r="E213" s="90"/>
      <c r="F213" s="90"/>
      <c r="G213" s="304"/>
      <c r="H213" s="304"/>
      <c r="I213" s="304"/>
      <c r="J213" s="339"/>
      <c r="K213" s="339"/>
      <c r="L213" s="88"/>
      <c r="M213" s="88"/>
      <c r="N213" s="342"/>
      <c r="O213" s="342"/>
      <c r="P213" s="342"/>
      <c r="Q213" s="342"/>
      <c r="R213" s="342"/>
    </row>
    <row r="214" spans="1:18" s="340" customFormat="1" x14ac:dyDescent="0.3">
      <c r="A214" s="341"/>
      <c r="B214" s="338"/>
      <c r="C214" s="90"/>
      <c r="D214" s="90"/>
      <c r="E214" s="90"/>
      <c r="F214" s="90"/>
      <c r="G214" s="304"/>
      <c r="H214" s="304"/>
      <c r="I214" s="304"/>
      <c r="J214" s="339"/>
      <c r="K214" s="339"/>
      <c r="L214" s="88"/>
      <c r="M214" s="88"/>
      <c r="N214" s="342"/>
      <c r="O214" s="342"/>
      <c r="P214" s="342"/>
      <c r="Q214" s="342"/>
      <c r="R214" s="342"/>
    </row>
    <row r="215" spans="1:18" s="340" customFormat="1" x14ac:dyDescent="0.3">
      <c r="A215" s="341"/>
      <c r="B215" s="338"/>
      <c r="C215" s="90"/>
      <c r="D215" s="90"/>
      <c r="E215" s="90"/>
      <c r="F215" s="90"/>
      <c r="G215" s="304"/>
      <c r="H215" s="304"/>
      <c r="I215" s="304"/>
      <c r="J215" s="339"/>
      <c r="K215" s="339"/>
      <c r="L215" s="88"/>
      <c r="M215" s="88"/>
      <c r="N215" s="342"/>
      <c r="O215" s="342"/>
      <c r="P215" s="342"/>
      <c r="Q215" s="342"/>
      <c r="R215" s="342"/>
    </row>
    <row r="216" spans="1:18" s="340" customFormat="1" x14ac:dyDescent="0.3">
      <c r="A216" s="341"/>
      <c r="B216" s="338"/>
      <c r="C216" s="90"/>
      <c r="D216" s="90"/>
      <c r="E216" s="90"/>
      <c r="F216" s="90"/>
      <c r="G216" s="304"/>
      <c r="H216" s="304"/>
      <c r="I216" s="304"/>
      <c r="J216" s="339"/>
      <c r="K216" s="339"/>
      <c r="L216" s="88"/>
      <c r="M216" s="88"/>
      <c r="N216" s="342"/>
      <c r="O216" s="342"/>
      <c r="P216" s="342"/>
      <c r="Q216" s="342"/>
      <c r="R216" s="342"/>
    </row>
    <row r="217" spans="1:18" s="340" customFormat="1" x14ac:dyDescent="0.3">
      <c r="A217" s="341"/>
      <c r="B217" s="338"/>
      <c r="C217" s="90"/>
      <c r="D217" s="90"/>
      <c r="E217" s="90"/>
      <c r="F217" s="90"/>
      <c r="G217" s="304"/>
      <c r="H217" s="304"/>
      <c r="I217" s="304"/>
      <c r="J217" s="339"/>
      <c r="K217" s="339"/>
      <c r="L217" s="88"/>
      <c r="M217" s="88"/>
      <c r="N217" s="342"/>
      <c r="O217" s="342"/>
      <c r="P217" s="342"/>
      <c r="Q217" s="342"/>
      <c r="R217" s="342"/>
    </row>
    <row r="218" spans="1:18" s="340" customFormat="1" x14ac:dyDescent="0.3">
      <c r="A218" s="341"/>
      <c r="B218" s="338"/>
      <c r="C218" s="90"/>
      <c r="D218" s="90"/>
      <c r="E218" s="90"/>
      <c r="F218" s="90"/>
      <c r="G218" s="304"/>
      <c r="H218" s="304"/>
      <c r="I218" s="304"/>
      <c r="J218" s="339"/>
      <c r="K218" s="339"/>
      <c r="L218" s="88"/>
      <c r="M218" s="88"/>
      <c r="N218" s="342"/>
      <c r="O218" s="342"/>
      <c r="P218" s="342"/>
      <c r="Q218" s="342"/>
      <c r="R218" s="342"/>
    </row>
    <row r="219" spans="1:18" s="340" customFormat="1" x14ac:dyDescent="0.3">
      <c r="A219" s="341"/>
      <c r="B219" s="338"/>
      <c r="C219" s="90"/>
      <c r="D219" s="90"/>
      <c r="E219" s="90"/>
      <c r="F219" s="90"/>
      <c r="G219" s="304"/>
      <c r="H219" s="304"/>
      <c r="I219" s="304"/>
      <c r="J219" s="339"/>
      <c r="K219" s="339"/>
      <c r="L219" s="88"/>
      <c r="M219" s="88"/>
      <c r="N219" s="342"/>
      <c r="O219" s="342"/>
      <c r="P219" s="342"/>
      <c r="Q219" s="342"/>
      <c r="R219" s="342"/>
    </row>
    <row r="220" spans="1:18" s="340" customFormat="1" x14ac:dyDescent="0.3">
      <c r="A220" s="341"/>
      <c r="B220" s="338"/>
      <c r="C220" s="90"/>
      <c r="D220" s="90"/>
      <c r="E220" s="90"/>
      <c r="F220" s="90"/>
      <c r="G220" s="304"/>
      <c r="H220" s="304"/>
      <c r="I220" s="304"/>
      <c r="J220" s="339"/>
      <c r="K220" s="339"/>
      <c r="L220" s="88"/>
      <c r="M220" s="88"/>
      <c r="N220" s="342"/>
      <c r="O220" s="342"/>
      <c r="P220" s="342"/>
      <c r="Q220" s="342"/>
      <c r="R220" s="342"/>
    </row>
    <row r="221" spans="1:18" s="340" customFormat="1" x14ac:dyDescent="0.3">
      <c r="A221" s="341"/>
      <c r="B221" s="338"/>
      <c r="C221" s="90"/>
      <c r="D221" s="90"/>
      <c r="E221" s="90"/>
      <c r="F221" s="90"/>
      <c r="G221" s="304"/>
      <c r="H221" s="304"/>
      <c r="I221" s="304"/>
      <c r="J221" s="339"/>
      <c r="K221" s="339"/>
      <c r="L221" s="88"/>
      <c r="M221" s="88"/>
      <c r="N221" s="342"/>
      <c r="O221" s="342"/>
      <c r="P221" s="342"/>
      <c r="Q221" s="342"/>
      <c r="R221" s="342"/>
    </row>
    <row r="222" spans="1:18" s="340" customFormat="1" x14ac:dyDescent="0.3">
      <c r="A222" s="341"/>
      <c r="B222" s="338"/>
      <c r="C222" s="90"/>
      <c r="D222" s="90"/>
      <c r="E222" s="90"/>
      <c r="F222" s="90"/>
      <c r="G222" s="304"/>
      <c r="H222" s="304"/>
      <c r="I222" s="304"/>
      <c r="J222" s="339"/>
      <c r="K222" s="339"/>
      <c r="L222" s="88"/>
      <c r="M222" s="88"/>
      <c r="N222" s="342"/>
      <c r="O222" s="342"/>
      <c r="P222" s="342"/>
      <c r="Q222" s="342"/>
      <c r="R222" s="342"/>
    </row>
    <row r="223" spans="1:18" s="340" customFormat="1" x14ac:dyDescent="0.3">
      <c r="A223" s="341"/>
      <c r="B223" s="338"/>
      <c r="C223" s="90"/>
      <c r="D223" s="90"/>
      <c r="E223" s="90"/>
      <c r="F223" s="90"/>
      <c r="G223" s="304"/>
      <c r="H223" s="304"/>
      <c r="I223" s="304"/>
      <c r="J223" s="339"/>
      <c r="K223" s="339"/>
      <c r="L223" s="88"/>
      <c r="M223" s="88"/>
      <c r="N223" s="342"/>
      <c r="O223" s="342"/>
      <c r="P223" s="342"/>
      <c r="Q223" s="342"/>
      <c r="R223" s="342"/>
    </row>
    <row r="224" spans="1:18" s="340" customFormat="1" x14ac:dyDescent="0.3">
      <c r="A224" s="341"/>
      <c r="B224" s="338"/>
      <c r="C224" s="90"/>
      <c r="D224" s="90"/>
      <c r="E224" s="90"/>
      <c r="F224" s="90"/>
      <c r="G224" s="304"/>
      <c r="H224" s="304"/>
      <c r="I224" s="304"/>
      <c r="J224" s="339"/>
      <c r="K224" s="339"/>
      <c r="L224" s="88"/>
      <c r="M224" s="88"/>
      <c r="N224" s="342"/>
      <c r="O224" s="342"/>
      <c r="P224" s="342"/>
      <c r="Q224" s="342"/>
      <c r="R224" s="342"/>
    </row>
    <row r="225" spans="1:18" s="340" customFormat="1" x14ac:dyDescent="0.3">
      <c r="A225" s="341"/>
      <c r="B225" s="338"/>
      <c r="C225" s="90"/>
      <c r="D225" s="90"/>
      <c r="E225" s="90"/>
      <c r="F225" s="90"/>
      <c r="G225" s="304"/>
      <c r="H225" s="304"/>
      <c r="I225" s="304"/>
      <c r="J225" s="339"/>
      <c r="K225" s="339"/>
      <c r="L225" s="88"/>
      <c r="M225" s="88"/>
      <c r="N225" s="342"/>
      <c r="O225" s="342"/>
      <c r="P225" s="342"/>
      <c r="Q225" s="342"/>
      <c r="R225" s="342"/>
    </row>
    <row r="226" spans="1:18" s="340" customFormat="1" x14ac:dyDescent="0.3">
      <c r="A226" s="341"/>
      <c r="B226" s="338"/>
      <c r="C226" s="90"/>
      <c r="D226" s="90"/>
      <c r="E226" s="90"/>
      <c r="F226" s="90"/>
      <c r="G226" s="304"/>
      <c r="H226" s="304"/>
      <c r="I226" s="304"/>
      <c r="J226" s="339"/>
      <c r="K226" s="339"/>
      <c r="L226" s="88"/>
      <c r="M226" s="88"/>
      <c r="N226" s="342"/>
      <c r="O226" s="342"/>
      <c r="P226" s="342"/>
      <c r="Q226" s="342"/>
      <c r="R226" s="342"/>
    </row>
    <row r="227" spans="1:18" s="340" customFormat="1" x14ac:dyDescent="0.3">
      <c r="A227" s="341"/>
      <c r="B227" s="338"/>
      <c r="C227" s="90"/>
      <c r="D227" s="90"/>
      <c r="E227" s="90"/>
      <c r="F227" s="90"/>
      <c r="G227" s="304"/>
      <c r="H227" s="304"/>
      <c r="I227" s="304"/>
      <c r="J227" s="339"/>
      <c r="K227" s="339"/>
      <c r="L227" s="88"/>
      <c r="M227" s="88"/>
      <c r="N227" s="342"/>
      <c r="O227" s="342"/>
      <c r="P227" s="342"/>
      <c r="Q227" s="342"/>
      <c r="R227" s="342"/>
    </row>
    <row r="228" spans="1:18" s="340" customFormat="1" x14ac:dyDescent="0.3">
      <c r="A228" s="341"/>
      <c r="B228" s="338"/>
      <c r="C228" s="90"/>
      <c r="D228" s="90"/>
      <c r="E228" s="90"/>
      <c r="F228" s="90"/>
      <c r="G228" s="304"/>
      <c r="H228" s="304"/>
      <c r="I228" s="304"/>
      <c r="J228" s="339"/>
      <c r="K228" s="339"/>
      <c r="L228" s="88"/>
      <c r="M228" s="88"/>
      <c r="N228" s="342"/>
      <c r="O228" s="342"/>
      <c r="P228" s="342"/>
      <c r="Q228" s="342"/>
      <c r="R228" s="342"/>
    </row>
    <row r="229" spans="1:18" s="340" customFormat="1" x14ac:dyDescent="0.3">
      <c r="A229" s="341"/>
      <c r="B229" s="338"/>
      <c r="C229" s="90"/>
      <c r="D229" s="90"/>
      <c r="E229" s="90"/>
      <c r="F229" s="90"/>
      <c r="G229" s="304"/>
      <c r="H229" s="304"/>
      <c r="I229" s="304"/>
      <c r="J229" s="339"/>
      <c r="K229" s="339"/>
      <c r="L229" s="88"/>
      <c r="M229" s="88"/>
      <c r="N229" s="342"/>
      <c r="O229" s="342"/>
      <c r="P229" s="342"/>
      <c r="Q229" s="342"/>
      <c r="R229" s="342"/>
    </row>
    <row r="230" spans="1:18" s="340" customFormat="1" x14ac:dyDescent="0.3">
      <c r="A230" s="341"/>
      <c r="B230" s="338"/>
      <c r="C230" s="90"/>
      <c r="D230" s="90"/>
      <c r="E230" s="90"/>
      <c r="F230" s="90"/>
      <c r="G230" s="304"/>
      <c r="H230" s="304"/>
      <c r="I230" s="304"/>
      <c r="J230" s="339"/>
      <c r="K230" s="339"/>
      <c r="L230" s="88"/>
      <c r="M230" s="88"/>
      <c r="N230" s="342"/>
      <c r="O230" s="342"/>
      <c r="P230" s="342"/>
      <c r="Q230" s="342"/>
      <c r="R230" s="342"/>
    </row>
    <row r="231" spans="1:18" s="340" customFormat="1" x14ac:dyDescent="0.3">
      <c r="A231" s="341"/>
      <c r="B231" s="338"/>
      <c r="C231" s="90"/>
      <c r="D231" s="90"/>
      <c r="E231" s="90"/>
      <c r="F231" s="90"/>
      <c r="G231" s="304"/>
      <c r="H231" s="304"/>
      <c r="I231" s="304"/>
      <c r="J231" s="339"/>
      <c r="K231" s="339"/>
      <c r="L231" s="88"/>
      <c r="M231" s="88"/>
      <c r="N231" s="342"/>
      <c r="O231" s="342"/>
      <c r="P231" s="342"/>
      <c r="Q231" s="342"/>
      <c r="R231" s="342"/>
    </row>
    <row r="232" spans="1:18" s="340" customFormat="1" x14ac:dyDescent="0.3">
      <c r="A232" s="341"/>
      <c r="B232" s="338"/>
      <c r="C232" s="90"/>
      <c r="D232" s="90"/>
      <c r="E232" s="90"/>
      <c r="F232" s="90"/>
      <c r="G232" s="304"/>
      <c r="H232" s="304"/>
      <c r="I232" s="304"/>
      <c r="J232" s="339"/>
      <c r="K232" s="339"/>
      <c r="L232" s="88"/>
      <c r="M232" s="88"/>
      <c r="N232" s="342"/>
      <c r="O232" s="342"/>
      <c r="P232" s="342"/>
      <c r="Q232" s="342"/>
      <c r="R232" s="342"/>
    </row>
    <row r="233" spans="1:18" s="340" customFormat="1" x14ac:dyDescent="0.3">
      <c r="A233" s="341"/>
      <c r="B233" s="338"/>
      <c r="C233" s="90"/>
      <c r="D233" s="90"/>
      <c r="E233" s="90"/>
      <c r="F233" s="90"/>
      <c r="G233" s="304"/>
      <c r="H233" s="304"/>
      <c r="I233" s="304"/>
      <c r="J233" s="339"/>
      <c r="K233" s="339"/>
      <c r="L233" s="88"/>
      <c r="M233" s="88"/>
      <c r="N233" s="342"/>
      <c r="O233" s="342"/>
      <c r="P233" s="342"/>
      <c r="Q233" s="342"/>
      <c r="R233" s="342"/>
    </row>
    <row r="234" spans="1:18" s="340" customFormat="1" x14ac:dyDescent="0.3">
      <c r="A234" s="341"/>
      <c r="B234" s="338"/>
      <c r="C234" s="90"/>
      <c r="D234" s="90"/>
      <c r="E234" s="90"/>
      <c r="F234" s="90"/>
      <c r="G234" s="304"/>
      <c r="H234" s="304"/>
      <c r="I234" s="304"/>
      <c r="J234" s="339"/>
      <c r="K234" s="339"/>
      <c r="L234" s="88"/>
      <c r="M234" s="88"/>
      <c r="N234" s="342"/>
      <c r="O234" s="342"/>
      <c r="P234" s="342"/>
      <c r="Q234" s="342"/>
      <c r="R234" s="342"/>
    </row>
    <row r="235" spans="1:18" s="340" customFormat="1" x14ac:dyDescent="0.3">
      <c r="A235" s="341"/>
      <c r="B235" s="338"/>
      <c r="C235" s="90"/>
      <c r="D235" s="90"/>
      <c r="E235" s="90"/>
      <c r="F235" s="90"/>
      <c r="G235" s="304"/>
      <c r="H235" s="304"/>
      <c r="I235" s="304"/>
      <c r="J235" s="339"/>
      <c r="K235" s="339"/>
      <c r="L235" s="88"/>
      <c r="M235" s="88"/>
      <c r="N235" s="342"/>
      <c r="O235" s="342"/>
      <c r="P235" s="342"/>
      <c r="Q235" s="342"/>
      <c r="R235" s="342"/>
    </row>
    <row r="236" spans="1:18" s="340" customFormat="1" x14ac:dyDescent="0.3">
      <c r="A236" s="341"/>
      <c r="B236" s="338"/>
      <c r="C236" s="90"/>
      <c r="D236" s="90"/>
      <c r="E236" s="90"/>
      <c r="F236" s="90"/>
      <c r="G236" s="304"/>
      <c r="H236" s="304"/>
      <c r="I236" s="304"/>
      <c r="J236" s="339"/>
      <c r="K236" s="339"/>
      <c r="L236" s="88"/>
      <c r="M236" s="88"/>
      <c r="N236" s="342"/>
      <c r="O236" s="342"/>
      <c r="P236" s="342"/>
      <c r="Q236" s="342"/>
      <c r="R236" s="342"/>
    </row>
    <row r="237" spans="1:18" s="340" customFormat="1" x14ac:dyDescent="0.3">
      <c r="A237" s="341"/>
      <c r="B237" s="338"/>
      <c r="C237" s="90"/>
      <c r="D237" s="90"/>
      <c r="E237" s="90"/>
      <c r="F237" s="90"/>
      <c r="G237" s="304"/>
      <c r="H237" s="304"/>
      <c r="I237" s="304"/>
      <c r="J237" s="339"/>
      <c r="K237" s="339"/>
      <c r="L237" s="88"/>
      <c r="M237" s="88"/>
      <c r="N237" s="342"/>
      <c r="O237" s="342"/>
      <c r="P237" s="342"/>
      <c r="Q237" s="342"/>
      <c r="R237" s="342"/>
    </row>
    <row r="238" spans="1:18" s="340" customFormat="1" x14ac:dyDescent="0.3">
      <c r="A238" s="341"/>
      <c r="B238" s="338"/>
      <c r="C238" s="90"/>
      <c r="D238" s="90"/>
      <c r="E238" s="90"/>
      <c r="F238" s="90"/>
      <c r="G238" s="304"/>
      <c r="H238" s="304"/>
      <c r="I238" s="304"/>
      <c r="J238" s="339"/>
      <c r="K238" s="339"/>
      <c r="L238" s="88"/>
      <c r="M238" s="88"/>
      <c r="N238" s="342"/>
      <c r="O238" s="342"/>
      <c r="P238" s="342"/>
      <c r="Q238" s="342"/>
      <c r="R238" s="342"/>
    </row>
    <row r="239" spans="1:18" s="340" customFormat="1" x14ac:dyDescent="0.3">
      <c r="A239" s="341"/>
      <c r="B239" s="338"/>
      <c r="C239" s="90"/>
      <c r="D239" s="90"/>
      <c r="E239" s="90"/>
      <c r="F239" s="90"/>
      <c r="G239" s="304"/>
      <c r="H239" s="304"/>
      <c r="I239" s="304"/>
      <c r="J239" s="339"/>
      <c r="K239" s="339"/>
      <c r="L239" s="88"/>
      <c r="M239" s="88"/>
      <c r="N239" s="342"/>
      <c r="O239" s="342"/>
      <c r="P239" s="342"/>
      <c r="Q239" s="342"/>
      <c r="R239" s="342"/>
    </row>
    <row r="240" spans="1:18" s="340" customFormat="1" x14ac:dyDescent="0.3">
      <c r="A240" s="341"/>
      <c r="B240" s="338"/>
      <c r="C240" s="90"/>
      <c r="D240" s="90"/>
      <c r="E240" s="90"/>
      <c r="F240" s="90"/>
      <c r="G240" s="304"/>
      <c r="H240" s="304"/>
      <c r="I240" s="304"/>
      <c r="J240" s="339"/>
      <c r="K240" s="339"/>
      <c r="L240" s="88"/>
      <c r="M240" s="88"/>
      <c r="N240" s="342"/>
      <c r="O240" s="342"/>
      <c r="P240" s="342"/>
      <c r="Q240" s="342"/>
      <c r="R240" s="342"/>
    </row>
    <row r="241" spans="1:18" s="340" customFormat="1" x14ac:dyDescent="0.3">
      <c r="A241" s="341"/>
      <c r="B241" s="338"/>
      <c r="C241" s="90"/>
      <c r="D241" s="90"/>
      <c r="E241" s="90"/>
      <c r="F241" s="90"/>
      <c r="G241" s="304"/>
      <c r="H241" s="304"/>
      <c r="I241" s="304"/>
      <c r="J241" s="339"/>
      <c r="K241" s="339"/>
      <c r="L241" s="88"/>
      <c r="M241" s="88"/>
      <c r="N241" s="342"/>
      <c r="O241" s="342"/>
      <c r="P241" s="342"/>
      <c r="Q241" s="342"/>
      <c r="R241" s="342"/>
    </row>
    <row r="242" spans="1:18" s="340" customFormat="1" x14ac:dyDescent="0.3">
      <c r="A242" s="341"/>
      <c r="B242" s="338"/>
      <c r="C242" s="90"/>
      <c r="D242" s="90"/>
      <c r="E242" s="90"/>
      <c r="F242" s="90"/>
      <c r="G242" s="304"/>
      <c r="H242" s="304"/>
      <c r="I242" s="304"/>
      <c r="J242" s="339"/>
      <c r="K242" s="339"/>
      <c r="L242" s="88"/>
      <c r="M242" s="88"/>
      <c r="N242" s="342"/>
      <c r="O242" s="342"/>
      <c r="P242" s="342"/>
      <c r="Q242" s="342"/>
      <c r="R242" s="342"/>
    </row>
    <row r="243" spans="1:18" s="340" customFormat="1" x14ac:dyDescent="0.3">
      <c r="A243" s="341"/>
      <c r="B243" s="338"/>
      <c r="C243" s="90"/>
      <c r="D243" s="90"/>
      <c r="E243" s="90"/>
      <c r="F243" s="90"/>
      <c r="G243" s="304"/>
      <c r="H243" s="304"/>
      <c r="I243" s="304"/>
      <c r="J243" s="339"/>
      <c r="K243" s="339"/>
      <c r="L243" s="88"/>
      <c r="M243" s="88"/>
      <c r="N243" s="342"/>
      <c r="O243" s="342"/>
      <c r="P243" s="342"/>
      <c r="Q243" s="342"/>
      <c r="R243" s="342"/>
    </row>
    <row r="244" spans="1:18" s="340" customFormat="1" x14ac:dyDescent="0.3">
      <c r="A244" s="341"/>
      <c r="B244" s="338"/>
      <c r="C244" s="90"/>
      <c r="D244" s="90"/>
      <c r="E244" s="90"/>
      <c r="F244" s="90"/>
      <c r="G244" s="304"/>
      <c r="H244" s="304"/>
      <c r="I244" s="304"/>
      <c r="J244" s="339"/>
      <c r="K244" s="339"/>
      <c r="L244" s="88"/>
      <c r="M244" s="88"/>
      <c r="N244" s="342"/>
      <c r="O244" s="342"/>
      <c r="P244" s="342"/>
      <c r="Q244" s="342"/>
      <c r="R244" s="342"/>
    </row>
    <row r="245" spans="1:18" s="340" customFormat="1" x14ac:dyDescent="0.3">
      <c r="A245" s="341"/>
      <c r="B245" s="338"/>
      <c r="C245" s="90"/>
      <c r="D245" s="90"/>
      <c r="E245" s="90"/>
      <c r="F245" s="90"/>
      <c r="G245" s="304"/>
      <c r="H245" s="304"/>
      <c r="I245" s="304"/>
      <c r="J245" s="339"/>
      <c r="K245" s="339"/>
      <c r="L245" s="88"/>
      <c r="M245" s="88"/>
      <c r="N245" s="342"/>
      <c r="O245" s="342"/>
      <c r="P245" s="342"/>
      <c r="Q245" s="342"/>
      <c r="R245" s="342"/>
    </row>
    <row r="246" spans="1:18" s="340" customFormat="1" x14ac:dyDescent="0.3">
      <c r="A246" s="341"/>
      <c r="B246" s="338"/>
      <c r="C246" s="90"/>
      <c r="D246" s="90"/>
      <c r="E246" s="90"/>
      <c r="F246" s="90"/>
      <c r="G246" s="304"/>
      <c r="H246" s="304"/>
      <c r="I246" s="304"/>
      <c r="J246" s="339"/>
      <c r="K246" s="339"/>
      <c r="L246" s="88"/>
      <c r="M246" s="88"/>
      <c r="N246" s="342"/>
      <c r="O246" s="342"/>
      <c r="P246" s="342"/>
      <c r="Q246" s="342"/>
      <c r="R246" s="342"/>
    </row>
    <row r="247" spans="1:18" s="340" customFormat="1" x14ac:dyDescent="0.3">
      <c r="A247" s="341"/>
      <c r="B247" s="338"/>
      <c r="C247" s="90"/>
      <c r="D247" s="90"/>
      <c r="E247" s="90"/>
      <c r="F247" s="90"/>
      <c r="G247" s="304"/>
      <c r="H247" s="304"/>
      <c r="I247" s="304"/>
      <c r="J247" s="339"/>
      <c r="K247" s="339"/>
      <c r="L247" s="88"/>
      <c r="M247" s="88"/>
      <c r="N247" s="342"/>
      <c r="O247" s="342"/>
      <c r="P247" s="342"/>
      <c r="Q247" s="342"/>
      <c r="R247" s="342"/>
    </row>
    <row r="248" spans="1:18" s="340" customFormat="1" x14ac:dyDescent="0.3">
      <c r="A248" s="341"/>
      <c r="B248" s="338"/>
      <c r="C248" s="90"/>
      <c r="D248" s="90"/>
      <c r="E248" s="90"/>
      <c r="F248" s="90"/>
      <c r="G248" s="304"/>
      <c r="H248" s="304"/>
      <c r="I248" s="304"/>
      <c r="J248" s="339"/>
      <c r="K248" s="339"/>
      <c r="L248" s="88"/>
      <c r="M248" s="88"/>
      <c r="N248" s="342"/>
      <c r="O248" s="342"/>
      <c r="P248" s="342"/>
      <c r="Q248" s="342"/>
      <c r="R248" s="342"/>
    </row>
    <row r="249" spans="1:18" s="340" customFormat="1" x14ac:dyDescent="0.3">
      <c r="A249" s="341"/>
      <c r="B249" s="338"/>
      <c r="C249" s="90"/>
      <c r="D249" s="90"/>
      <c r="E249" s="90"/>
      <c r="F249" s="90"/>
      <c r="G249" s="304"/>
      <c r="H249" s="304"/>
      <c r="I249" s="304"/>
      <c r="J249" s="339"/>
      <c r="K249" s="339"/>
      <c r="L249" s="88"/>
      <c r="M249" s="88"/>
      <c r="N249" s="342"/>
      <c r="O249" s="342"/>
      <c r="P249" s="342"/>
      <c r="Q249" s="342"/>
      <c r="R249" s="342"/>
    </row>
    <row r="250" spans="1:18" s="340" customFormat="1" x14ac:dyDescent="0.3">
      <c r="A250" s="341"/>
      <c r="B250" s="338"/>
      <c r="C250" s="90"/>
      <c r="D250" s="90"/>
      <c r="E250" s="90"/>
      <c r="F250" s="90"/>
      <c r="G250" s="304"/>
      <c r="H250" s="304"/>
      <c r="I250" s="304"/>
      <c r="J250" s="339"/>
      <c r="K250" s="339"/>
      <c r="L250" s="88"/>
      <c r="M250" s="88"/>
      <c r="N250" s="342"/>
      <c r="O250" s="342"/>
      <c r="P250" s="342"/>
      <c r="Q250" s="342"/>
      <c r="R250" s="342"/>
    </row>
    <row r="251" spans="1:18" s="340" customFormat="1" x14ac:dyDescent="0.3">
      <c r="A251" s="341"/>
      <c r="B251" s="338"/>
      <c r="C251" s="90"/>
      <c r="D251" s="90"/>
      <c r="E251" s="90"/>
      <c r="F251" s="90"/>
      <c r="G251" s="304"/>
      <c r="H251" s="304"/>
      <c r="I251" s="304"/>
      <c r="J251" s="339"/>
      <c r="K251" s="339"/>
      <c r="L251" s="88"/>
      <c r="M251" s="88"/>
      <c r="N251" s="342"/>
      <c r="O251" s="342"/>
      <c r="P251" s="342"/>
      <c r="Q251" s="342"/>
      <c r="R251" s="342"/>
    </row>
    <row r="252" spans="1:18" s="340" customFormat="1" x14ac:dyDescent="0.3">
      <c r="A252" s="341"/>
      <c r="B252" s="338"/>
      <c r="C252" s="90"/>
      <c r="D252" s="90"/>
      <c r="E252" s="90"/>
      <c r="F252" s="90"/>
      <c r="G252" s="304"/>
      <c r="H252" s="304"/>
      <c r="I252" s="304"/>
      <c r="J252" s="339"/>
      <c r="K252" s="339"/>
      <c r="L252" s="88"/>
      <c r="M252" s="88"/>
      <c r="N252" s="342"/>
      <c r="O252" s="342"/>
      <c r="P252" s="342"/>
      <c r="Q252" s="342"/>
      <c r="R252" s="342"/>
    </row>
    <row r="253" spans="1:18" s="340" customFormat="1" x14ac:dyDescent="0.3">
      <c r="A253" s="341"/>
      <c r="B253" s="338"/>
      <c r="C253" s="90"/>
      <c r="D253" s="90"/>
      <c r="E253" s="90"/>
      <c r="F253" s="90"/>
      <c r="G253" s="304"/>
      <c r="H253" s="304"/>
      <c r="I253" s="304"/>
      <c r="J253" s="339"/>
      <c r="K253" s="339"/>
      <c r="L253" s="88"/>
      <c r="M253" s="88"/>
      <c r="N253" s="342"/>
      <c r="O253" s="342"/>
      <c r="P253" s="342"/>
      <c r="Q253" s="342"/>
      <c r="R253" s="342"/>
    </row>
    <row r="254" spans="1:18" s="340" customFormat="1" x14ac:dyDescent="0.3">
      <c r="A254" s="341"/>
      <c r="B254" s="338"/>
      <c r="C254" s="90"/>
      <c r="D254" s="90"/>
      <c r="E254" s="90"/>
      <c r="F254" s="90"/>
      <c r="G254" s="304"/>
      <c r="H254" s="304"/>
      <c r="I254" s="304"/>
      <c r="J254" s="339"/>
      <c r="K254" s="339"/>
      <c r="L254" s="88"/>
      <c r="M254" s="88"/>
      <c r="N254" s="342"/>
      <c r="O254" s="342"/>
      <c r="P254" s="342"/>
      <c r="Q254" s="342"/>
      <c r="R254" s="342"/>
    </row>
    <row r="255" spans="1:18" s="340" customFormat="1" x14ac:dyDescent="0.3">
      <c r="A255" s="341"/>
      <c r="B255" s="338"/>
      <c r="C255" s="90"/>
      <c r="D255" s="90"/>
      <c r="E255" s="90"/>
      <c r="F255" s="90"/>
      <c r="G255" s="304"/>
      <c r="H255" s="304"/>
      <c r="I255" s="304"/>
      <c r="J255" s="339"/>
      <c r="K255" s="339"/>
      <c r="L255" s="88"/>
      <c r="M255" s="88"/>
      <c r="N255" s="342"/>
      <c r="O255" s="342"/>
      <c r="P255" s="342"/>
      <c r="Q255" s="342"/>
      <c r="R255" s="342"/>
    </row>
    <row r="256" spans="1:18" s="340" customFormat="1" x14ac:dyDescent="0.3">
      <c r="A256" s="341"/>
      <c r="B256" s="338"/>
      <c r="C256" s="90"/>
      <c r="D256" s="90"/>
      <c r="E256" s="90"/>
      <c r="F256" s="90"/>
      <c r="G256" s="304"/>
      <c r="H256" s="304"/>
      <c r="I256" s="304"/>
      <c r="J256" s="339"/>
      <c r="K256" s="339"/>
      <c r="L256" s="88"/>
      <c r="M256" s="88"/>
      <c r="N256" s="342"/>
      <c r="O256" s="342"/>
      <c r="P256" s="342"/>
      <c r="Q256" s="342"/>
      <c r="R256" s="342"/>
    </row>
    <row r="257" spans="1:18" s="340" customFormat="1" x14ac:dyDescent="0.3">
      <c r="A257" s="341"/>
      <c r="B257" s="338"/>
      <c r="C257" s="90"/>
      <c r="D257" s="90"/>
      <c r="E257" s="90"/>
      <c r="F257" s="90"/>
      <c r="G257" s="304"/>
      <c r="H257" s="304"/>
      <c r="I257" s="304"/>
      <c r="J257" s="339"/>
      <c r="K257" s="339"/>
      <c r="L257" s="88"/>
      <c r="M257" s="88"/>
      <c r="N257" s="342"/>
      <c r="O257" s="342"/>
      <c r="P257" s="342"/>
      <c r="Q257" s="342"/>
      <c r="R257" s="342"/>
    </row>
    <row r="258" spans="1:18" s="340" customFormat="1" x14ac:dyDescent="0.3">
      <c r="A258" s="341"/>
      <c r="B258" s="338"/>
      <c r="C258" s="90"/>
      <c r="D258" s="90"/>
      <c r="E258" s="90"/>
      <c r="F258" s="90"/>
      <c r="G258" s="304"/>
      <c r="H258" s="304"/>
      <c r="I258" s="304"/>
      <c r="J258" s="339"/>
      <c r="K258" s="339"/>
      <c r="L258" s="88"/>
      <c r="M258" s="88"/>
      <c r="N258" s="342"/>
      <c r="O258" s="342"/>
      <c r="P258" s="342"/>
      <c r="Q258" s="342"/>
      <c r="R258" s="342"/>
    </row>
    <row r="259" spans="1:18" s="340" customFormat="1" x14ac:dyDescent="0.3">
      <c r="A259" s="341"/>
      <c r="B259" s="338"/>
      <c r="C259" s="90"/>
      <c r="D259" s="90"/>
      <c r="E259" s="90"/>
      <c r="F259" s="90"/>
      <c r="G259" s="304"/>
      <c r="H259" s="304"/>
      <c r="I259" s="304"/>
      <c r="J259" s="339"/>
      <c r="K259" s="339"/>
      <c r="L259" s="88"/>
      <c r="M259" s="88"/>
      <c r="N259" s="342"/>
      <c r="O259" s="342"/>
      <c r="P259" s="342"/>
      <c r="Q259" s="342"/>
      <c r="R259" s="342"/>
    </row>
    <row r="260" spans="1:18" s="340" customFormat="1" x14ac:dyDescent="0.3">
      <c r="A260" s="341"/>
      <c r="B260" s="338"/>
      <c r="C260" s="90"/>
      <c r="D260" s="90"/>
      <c r="E260" s="90"/>
      <c r="F260" s="90"/>
      <c r="G260" s="304"/>
      <c r="H260" s="304"/>
      <c r="I260" s="304"/>
      <c r="J260" s="339"/>
      <c r="K260" s="339"/>
      <c r="L260" s="88"/>
      <c r="M260" s="88"/>
      <c r="N260" s="342"/>
      <c r="O260" s="342"/>
      <c r="P260" s="342"/>
      <c r="Q260" s="342"/>
      <c r="R260" s="342"/>
    </row>
    <row r="261" spans="1:18" s="340" customFormat="1" x14ac:dyDescent="0.3">
      <c r="A261" s="341"/>
      <c r="B261" s="338"/>
      <c r="C261" s="90"/>
      <c r="D261" s="90"/>
      <c r="E261" s="90"/>
      <c r="F261" s="90"/>
      <c r="G261" s="304"/>
      <c r="H261" s="304"/>
      <c r="I261" s="304"/>
      <c r="J261" s="339"/>
      <c r="K261" s="339"/>
      <c r="L261" s="88"/>
      <c r="M261" s="88"/>
      <c r="N261" s="342"/>
      <c r="O261" s="342"/>
      <c r="P261" s="342"/>
      <c r="Q261" s="342"/>
      <c r="R261" s="342"/>
    </row>
    <row r="262" spans="1:18" s="340" customFormat="1" x14ac:dyDescent="0.3">
      <c r="A262" s="341"/>
      <c r="B262" s="338"/>
      <c r="C262" s="90"/>
      <c r="D262" s="90"/>
      <c r="E262" s="90"/>
      <c r="F262" s="90"/>
      <c r="G262" s="304"/>
      <c r="H262" s="304"/>
      <c r="I262" s="304"/>
      <c r="J262" s="339"/>
      <c r="K262" s="339"/>
      <c r="L262" s="88"/>
      <c r="M262" s="88"/>
      <c r="N262" s="342"/>
      <c r="O262" s="342"/>
      <c r="P262" s="342"/>
      <c r="Q262" s="342"/>
      <c r="R262" s="342"/>
    </row>
    <row r="263" spans="1:18" s="340" customFormat="1" x14ac:dyDescent="0.3">
      <c r="A263" s="341"/>
      <c r="B263" s="338"/>
      <c r="C263" s="90"/>
      <c r="D263" s="90"/>
      <c r="E263" s="90"/>
      <c r="F263" s="90"/>
      <c r="G263" s="304"/>
      <c r="H263" s="304"/>
      <c r="I263" s="304"/>
      <c r="J263" s="339"/>
      <c r="K263" s="339"/>
      <c r="L263" s="88"/>
      <c r="M263" s="88"/>
      <c r="N263" s="342"/>
      <c r="O263" s="342"/>
      <c r="P263" s="342"/>
      <c r="Q263" s="342"/>
      <c r="R263" s="342"/>
    </row>
    <row r="264" spans="1:18" s="340" customFormat="1" x14ac:dyDescent="0.3">
      <c r="A264" s="341"/>
      <c r="B264" s="338"/>
      <c r="C264" s="90"/>
      <c r="D264" s="90"/>
      <c r="E264" s="90"/>
      <c r="F264" s="90"/>
      <c r="G264" s="304"/>
      <c r="H264" s="304"/>
      <c r="I264" s="304"/>
      <c r="J264" s="339"/>
      <c r="K264" s="339"/>
      <c r="L264" s="88"/>
      <c r="M264" s="88"/>
      <c r="N264" s="342"/>
      <c r="O264" s="342"/>
      <c r="P264" s="342"/>
      <c r="Q264" s="342"/>
      <c r="R264" s="342"/>
    </row>
    <row r="265" spans="1:18" s="340" customFormat="1" x14ac:dyDescent="0.3">
      <c r="A265" s="341"/>
      <c r="B265" s="338"/>
      <c r="C265" s="90"/>
      <c r="D265" s="90"/>
      <c r="E265" s="90"/>
      <c r="F265" s="90"/>
      <c r="G265" s="304"/>
      <c r="H265" s="304"/>
      <c r="I265" s="304"/>
      <c r="J265" s="339"/>
      <c r="K265" s="339"/>
      <c r="L265" s="88"/>
      <c r="M265" s="88"/>
      <c r="N265" s="342"/>
      <c r="O265" s="342"/>
      <c r="P265" s="342"/>
      <c r="Q265" s="342"/>
      <c r="R265" s="342"/>
    </row>
    <row r="266" spans="1:18" s="340" customFormat="1" x14ac:dyDescent="0.3">
      <c r="A266" s="341"/>
      <c r="B266" s="338"/>
      <c r="C266" s="90"/>
      <c r="D266" s="90"/>
      <c r="E266" s="90"/>
      <c r="F266" s="90"/>
      <c r="G266" s="304"/>
      <c r="H266" s="304"/>
      <c r="I266" s="304"/>
      <c r="J266" s="339"/>
      <c r="K266" s="339"/>
      <c r="L266" s="88"/>
      <c r="M266" s="88"/>
      <c r="N266" s="342"/>
      <c r="O266" s="342"/>
      <c r="P266" s="342"/>
      <c r="Q266" s="342"/>
      <c r="R266" s="342"/>
    </row>
    <row r="267" spans="1:18" s="340" customFormat="1" x14ac:dyDescent="0.3">
      <c r="A267" s="341"/>
      <c r="B267" s="338"/>
      <c r="C267" s="90"/>
      <c r="D267" s="90"/>
      <c r="E267" s="90"/>
      <c r="F267" s="90"/>
      <c r="G267" s="304"/>
      <c r="H267" s="304"/>
      <c r="I267" s="304"/>
      <c r="J267" s="339"/>
      <c r="K267" s="339"/>
      <c r="L267" s="88"/>
      <c r="M267" s="88"/>
      <c r="N267" s="342"/>
      <c r="O267" s="342"/>
      <c r="P267" s="342"/>
      <c r="Q267" s="342"/>
      <c r="R267" s="342"/>
    </row>
    <row r="268" spans="1:18" s="340" customFormat="1" x14ac:dyDescent="0.3">
      <c r="A268" s="341"/>
      <c r="B268" s="338"/>
      <c r="C268" s="90"/>
      <c r="D268" s="90"/>
      <c r="E268" s="90"/>
      <c r="F268" s="90"/>
      <c r="G268" s="304"/>
      <c r="H268" s="304"/>
      <c r="I268" s="304"/>
      <c r="J268" s="339"/>
      <c r="K268" s="339"/>
      <c r="L268" s="88"/>
      <c r="M268" s="88"/>
      <c r="N268" s="342"/>
      <c r="O268" s="342"/>
      <c r="P268" s="342"/>
      <c r="Q268" s="342"/>
      <c r="R268" s="342"/>
    </row>
    <row r="269" spans="1:18" s="340" customFormat="1" x14ac:dyDescent="0.3">
      <c r="A269" s="341"/>
      <c r="B269" s="338"/>
      <c r="C269" s="90"/>
      <c r="D269" s="90"/>
      <c r="E269" s="90"/>
      <c r="F269" s="90"/>
      <c r="G269" s="304"/>
      <c r="H269" s="304"/>
      <c r="I269" s="304"/>
      <c r="J269" s="339"/>
      <c r="K269" s="339"/>
      <c r="L269" s="88"/>
      <c r="M269" s="88"/>
      <c r="N269" s="342"/>
      <c r="O269" s="342"/>
      <c r="P269" s="342"/>
      <c r="Q269" s="342"/>
      <c r="R269" s="342"/>
    </row>
    <row r="270" spans="1:18" s="340" customFormat="1" x14ac:dyDescent="0.3">
      <c r="A270" s="341"/>
      <c r="B270" s="338"/>
      <c r="C270" s="90"/>
      <c r="D270" s="90"/>
      <c r="E270" s="90"/>
      <c r="F270" s="90"/>
      <c r="G270" s="304"/>
      <c r="H270" s="304"/>
      <c r="I270" s="304"/>
      <c r="J270" s="339"/>
      <c r="K270" s="339"/>
      <c r="L270" s="88"/>
      <c r="M270" s="88"/>
      <c r="N270" s="342"/>
      <c r="O270" s="342"/>
      <c r="P270" s="342"/>
      <c r="Q270" s="342"/>
      <c r="R270" s="342"/>
    </row>
    <row r="271" spans="1:18" s="340" customFormat="1" x14ac:dyDescent="0.3">
      <c r="A271" s="341"/>
      <c r="B271" s="338"/>
      <c r="C271" s="90"/>
      <c r="D271" s="90"/>
      <c r="E271" s="90"/>
      <c r="F271" s="90"/>
      <c r="G271" s="304"/>
      <c r="H271" s="304"/>
      <c r="I271" s="304"/>
      <c r="J271" s="339"/>
      <c r="K271" s="339"/>
      <c r="L271" s="88"/>
      <c r="M271" s="88"/>
      <c r="N271" s="342"/>
      <c r="O271" s="342"/>
      <c r="P271" s="342"/>
      <c r="Q271" s="342"/>
      <c r="R271" s="342"/>
    </row>
    <row r="272" spans="1:18" s="340" customFormat="1" x14ac:dyDescent="0.3">
      <c r="A272" s="341"/>
      <c r="B272" s="338"/>
      <c r="C272" s="90"/>
      <c r="D272" s="90"/>
      <c r="E272" s="90"/>
      <c r="F272" s="90"/>
      <c r="G272" s="304"/>
      <c r="H272" s="304"/>
      <c r="I272" s="304"/>
      <c r="J272" s="339"/>
      <c r="K272" s="339"/>
      <c r="L272" s="88"/>
      <c r="M272" s="88"/>
      <c r="N272" s="342"/>
      <c r="O272" s="342"/>
      <c r="P272" s="342"/>
      <c r="Q272" s="342"/>
      <c r="R272" s="342"/>
    </row>
    <row r="273" spans="1:18" s="340" customFormat="1" x14ac:dyDescent="0.3">
      <c r="A273" s="341"/>
      <c r="B273" s="338"/>
      <c r="C273" s="90"/>
      <c r="D273" s="90"/>
      <c r="E273" s="90"/>
      <c r="F273" s="90"/>
      <c r="G273" s="304"/>
      <c r="H273" s="304"/>
      <c r="I273" s="304"/>
      <c r="J273" s="339"/>
      <c r="K273" s="339"/>
      <c r="L273" s="88"/>
      <c r="M273" s="88"/>
      <c r="N273" s="342"/>
      <c r="O273" s="342"/>
      <c r="P273" s="342"/>
      <c r="Q273" s="342"/>
      <c r="R273" s="342"/>
    </row>
    <row r="274" spans="1:18" s="340" customFormat="1" x14ac:dyDescent="0.3">
      <c r="A274" s="341"/>
      <c r="B274" s="338"/>
      <c r="C274" s="90"/>
      <c r="D274" s="90"/>
      <c r="E274" s="90"/>
      <c r="F274" s="90"/>
      <c r="G274" s="304"/>
      <c r="H274" s="304"/>
      <c r="I274" s="304"/>
      <c r="J274" s="339"/>
      <c r="K274" s="339"/>
      <c r="L274" s="88"/>
      <c r="M274" s="88"/>
      <c r="N274" s="342"/>
      <c r="O274" s="342"/>
      <c r="P274" s="342"/>
      <c r="Q274" s="342"/>
      <c r="R274" s="342"/>
    </row>
    <row r="275" spans="1:18" s="340" customFormat="1" x14ac:dyDescent="0.3">
      <c r="A275" s="341"/>
      <c r="B275" s="338"/>
      <c r="C275" s="90"/>
      <c r="D275" s="90"/>
      <c r="E275" s="90"/>
      <c r="F275" s="90"/>
      <c r="G275" s="304"/>
      <c r="H275" s="304"/>
      <c r="I275" s="304"/>
      <c r="J275" s="339"/>
      <c r="K275" s="339"/>
      <c r="L275" s="88"/>
      <c r="M275" s="88"/>
      <c r="N275" s="342"/>
      <c r="O275" s="342"/>
      <c r="P275" s="342"/>
      <c r="Q275" s="342"/>
      <c r="R275" s="342"/>
    </row>
    <row r="276" spans="1:18" s="340" customFormat="1" x14ac:dyDescent="0.3">
      <c r="A276" s="341"/>
      <c r="B276" s="338"/>
      <c r="C276" s="90"/>
      <c r="D276" s="90"/>
      <c r="E276" s="90"/>
      <c r="F276" s="90"/>
      <c r="G276" s="304"/>
      <c r="H276" s="304"/>
      <c r="I276" s="304"/>
      <c r="J276" s="339"/>
      <c r="K276" s="339"/>
      <c r="L276" s="88"/>
      <c r="M276" s="88"/>
      <c r="N276" s="342"/>
      <c r="O276" s="342"/>
      <c r="P276" s="342"/>
      <c r="Q276" s="342"/>
      <c r="R276" s="342"/>
    </row>
    <row r="277" spans="1:18" s="340" customFormat="1" x14ac:dyDescent="0.3">
      <c r="A277" s="341"/>
      <c r="B277" s="338"/>
      <c r="C277" s="90"/>
      <c r="D277" s="90"/>
      <c r="E277" s="90"/>
      <c r="F277" s="90"/>
      <c r="G277" s="304"/>
      <c r="H277" s="304"/>
      <c r="I277" s="304"/>
      <c r="J277" s="339"/>
      <c r="K277" s="339"/>
      <c r="L277" s="88"/>
      <c r="M277" s="88"/>
      <c r="N277" s="342"/>
      <c r="O277" s="342"/>
      <c r="P277" s="342"/>
      <c r="Q277" s="342"/>
      <c r="R277" s="342"/>
    </row>
    <row r="278" spans="1:18" s="340" customFormat="1" x14ac:dyDescent="0.3">
      <c r="A278" s="341"/>
      <c r="B278" s="338"/>
      <c r="C278" s="90"/>
      <c r="D278" s="90"/>
      <c r="E278" s="90"/>
      <c r="F278" s="90"/>
      <c r="G278" s="304"/>
      <c r="H278" s="304"/>
      <c r="I278" s="304"/>
      <c r="J278" s="339"/>
      <c r="K278" s="339"/>
      <c r="L278" s="88"/>
      <c r="M278" s="88"/>
      <c r="N278" s="342"/>
      <c r="O278" s="342"/>
      <c r="P278" s="342"/>
      <c r="Q278" s="342"/>
      <c r="R278" s="342"/>
    </row>
    <row r="279" spans="1:18" s="340" customFormat="1" x14ac:dyDescent="0.3">
      <c r="A279" s="341"/>
      <c r="B279" s="338"/>
      <c r="C279" s="90"/>
      <c r="D279" s="90"/>
      <c r="E279" s="90"/>
      <c r="F279" s="90"/>
      <c r="G279" s="304"/>
      <c r="H279" s="304"/>
      <c r="I279" s="304"/>
      <c r="J279" s="339"/>
      <c r="K279" s="339"/>
      <c r="L279" s="88"/>
      <c r="M279" s="88"/>
      <c r="N279" s="342"/>
      <c r="O279" s="342"/>
      <c r="P279" s="342"/>
      <c r="Q279" s="342"/>
      <c r="R279" s="342"/>
    </row>
    <row r="280" spans="1:18" s="340" customFormat="1" x14ac:dyDescent="0.3">
      <c r="A280" s="341"/>
      <c r="B280" s="338"/>
      <c r="C280" s="90"/>
      <c r="D280" s="90"/>
      <c r="E280" s="90"/>
      <c r="F280" s="90"/>
      <c r="G280" s="304"/>
      <c r="H280" s="304"/>
      <c r="I280" s="304"/>
      <c r="J280" s="339"/>
      <c r="K280" s="339"/>
      <c r="L280" s="88"/>
      <c r="M280" s="88"/>
      <c r="N280" s="342"/>
      <c r="O280" s="342"/>
      <c r="P280" s="342"/>
      <c r="Q280" s="342"/>
      <c r="R280" s="342"/>
    </row>
    <row r="281" spans="1:18" s="340" customFormat="1" x14ac:dyDescent="0.3">
      <c r="A281" s="341"/>
      <c r="B281" s="338"/>
      <c r="C281" s="90"/>
      <c r="D281" s="90"/>
      <c r="E281" s="90"/>
      <c r="F281" s="90"/>
      <c r="G281" s="304"/>
      <c r="H281" s="304"/>
      <c r="I281" s="304"/>
      <c r="J281" s="339"/>
      <c r="K281" s="339"/>
      <c r="L281" s="88"/>
      <c r="M281" s="88"/>
      <c r="N281" s="342"/>
      <c r="O281" s="342"/>
      <c r="P281" s="342"/>
      <c r="Q281" s="342"/>
      <c r="R281" s="342"/>
    </row>
    <row r="282" spans="1:18" s="340" customFormat="1" x14ac:dyDescent="0.3">
      <c r="A282" s="341"/>
      <c r="B282" s="338"/>
      <c r="C282" s="90"/>
      <c r="D282" s="90"/>
      <c r="E282" s="90"/>
      <c r="F282" s="90"/>
      <c r="G282" s="304"/>
      <c r="H282" s="304"/>
      <c r="I282" s="304"/>
      <c r="J282" s="339"/>
      <c r="K282" s="339"/>
      <c r="L282" s="88"/>
      <c r="M282" s="88"/>
      <c r="N282" s="342"/>
      <c r="O282" s="342"/>
      <c r="P282" s="342"/>
      <c r="Q282" s="342"/>
      <c r="R282" s="342"/>
    </row>
    <row r="283" spans="1:18" s="340" customFormat="1" x14ac:dyDescent="0.3">
      <c r="A283" s="341"/>
      <c r="B283" s="338"/>
      <c r="C283" s="90"/>
      <c r="D283" s="90"/>
      <c r="E283" s="90"/>
      <c r="F283" s="90"/>
      <c r="G283" s="304"/>
      <c r="H283" s="304"/>
      <c r="I283" s="304"/>
      <c r="J283" s="339"/>
      <c r="K283" s="339"/>
      <c r="L283" s="88"/>
      <c r="M283" s="88"/>
      <c r="N283" s="342"/>
      <c r="O283" s="342"/>
      <c r="P283" s="342"/>
      <c r="Q283" s="342"/>
      <c r="R283" s="342"/>
    </row>
    <row r="284" spans="1:18" s="340" customFormat="1" x14ac:dyDescent="0.3">
      <c r="A284" s="341"/>
      <c r="B284" s="338"/>
      <c r="C284" s="90"/>
      <c r="D284" s="90"/>
      <c r="E284" s="90"/>
      <c r="F284" s="90"/>
      <c r="G284" s="304"/>
      <c r="H284" s="304"/>
      <c r="I284" s="304"/>
      <c r="J284" s="339"/>
      <c r="K284" s="339"/>
      <c r="L284" s="88"/>
      <c r="M284" s="88"/>
      <c r="N284" s="342"/>
      <c r="O284" s="342"/>
      <c r="P284" s="342"/>
      <c r="Q284" s="342"/>
      <c r="R284" s="342"/>
    </row>
    <row r="285" spans="1:18" s="340" customFormat="1" x14ac:dyDescent="0.3">
      <c r="A285" s="341"/>
      <c r="B285" s="338"/>
      <c r="C285" s="90"/>
      <c r="D285" s="90"/>
      <c r="E285" s="90"/>
      <c r="F285" s="90"/>
      <c r="G285" s="304"/>
      <c r="H285" s="304"/>
      <c r="I285" s="304"/>
      <c r="J285" s="339"/>
      <c r="K285" s="339"/>
      <c r="L285" s="88"/>
      <c r="M285" s="88"/>
      <c r="N285" s="342"/>
      <c r="O285" s="342"/>
      <c r="P285" s="342"/>
      <c r="Q285" s="342"/>
      <c r="R285" s="342"/>
    </row>
    <row r="286" spans="1:18" s="340" customFormat="1" x14ac:dyDescent="0.3">
      <c r="A286" s="341"/>
      <c r="B286" s="338"/>
      <c r="C286" s="90"/>
      <c r="D286" s="90"/>
      <c r="E286" s="90"/>
      <c r="F286" s="90"/>
      <c r="G286" s="304"/>
      <c r="H286" s="304"/>
      <c r="I286" s="304"/>
      <c r="J286" s="339"/>
      <c r="K286" s="339"/>
      <c r="L286" s="88"/>
      <c r="M286" s="88"/>
      <c r="N286" s="342"/>
      <c r="O286" s="342"/>
      <c r="P286" s="342"/>
      <c r="Q286" s="342"/>
      <c r="R286" s="342"/>
    </row>
    <row r="287" spans="1:18" s="340" customFormat="1" x14ac:dyDescent="0.3">
      <c r="A287" s="341"/>
      <c r="B287" s="338"/>
      <c r="C287" s="90"/>
      <c r="D287" s="90"/>
      <c r="E287" s="90"/>
      <c r="F287" s="90"/>
      <c r="G287" s="304"/>
      <c r="H287" s="304"/>
      <c r="I287" s="304"/>
      <c r="J287" s="339"/>
      <c r="K287" s="339"/>
      <c r="L287" s="88"/>
      <c r="M287" s="88"/>
      <c r="N287" s="342"/>
      <c r="O287" s="342"/>
      <c r="P287" s="342"/>
      <c r="Q287" s="342"/>
      <c r="R287" s="342"/>
    </row>
    <row r="288" spans="1:18" s="340" customFormat="1" x14ac:dyDescent="0.3">
      <c r="A288" s="341"/>
      <c r="B288" s="338"/>
      <c r="C288" s="90"/>
      <c r="D288" s="90"/>
      <c r="E288" s="90"/>
      <c r="F288" s="90"/>
      <c r="G288" s="304"/>
      <c r="H288" s="304"/>
      <c r="I288" s="304"/>
      <c r="J288" s="339"/>
      <c r="K288" s="339"/>
      <c r="L288" s="88"/>
      <c r="M288" s="88"/>
      <c r="N288" s="342"/>
      <c r="O288" s="342"/>
      <c r="P288" s="342"/>
      <c r="Q288" s="342"/>
      <c r="R288" s="342"/>
    </row>
    <row r="289" spans="1:18" s="340" customFormat="1" x14ac:dyDescent="0.3">
      <c r="A289" s="341"/>
      <c r="B289" s="338"/>
      <c r="C289" s="90"/>
      <c r="D289" s="90"/>
      <c r="E289" s="90"/>
      <c r="F289" s="90"/>
      <c r="G289" s="304"/>
      <c r="H289" s="304"/>
      <c r="I289" s="304"/>
      <c r="J289" s="339"/>
      <c r="K289" s="339"/>
      <c r="L289" s="88"/>
      <c r="M289" s="88"/>
      <c r="N289" s="342"/>
      <c r="O289" s="342"/>
      <c r="P289" s="342"/>
      <c r="Q289" s="342"/>
      <c r="R289" s="342"/>
    </row>
    <row r="290" spans="1:18" s="340" customFormat="1" x14ac:dyDescent="0.3">
      <c r="A290" s="341"/>
      <c r="B290" s="338"/>
      <c r="C290" s="90"/>
      <c r="D290" s="90"/>
      <c r="E290" s="90"/>
      <c r="F290" s="90"/>
      <c r="G290" s="304"/>
      <c r="H290" s="304"/>
      <c r="I290" s="304"/>
      <c r="J290" s="339"/>
      <c r="K290" s="339"/>
      <c r="L290" s="88"/>
      <c r="M290" s="88"/>
      <c r="N290" s="342"/>
      <c r="O290" s="342"/>
      <c r="P290" s="342"/>
      <c r="Q290" s="342"/>
      <c r="R290" s="342"/>
    </row>
    <row r="291" spans="1:18" s="340" customFormat="1" x14ac:dyDescent="0.3">
      <c r="A291" s="341"/>
      <c r="B291" s="338"/>
      <c r="C291" s="90"/>
      <c r="D291" s="90"/>
      <c r="E291" s="90"/>
      <c r="F291" s="90"/>
      <c r="G291" s="304"/>
      <c r="H291" s="304"/>
      <c r="I291" s="304"/>
      <c r="J291" s="339"/>
      <c r="K291" s="339"/>
      <c r="L291" s="88"/>
      <c r="M291" s="88"/>
      <c r="N291" s="342"/>
      <c r="O291" s="342"/>
      <c r="P291" s="342"/>
      <c r="Q291" s="342"/>
      <c r="R291" s="342"/>
    </row>
    <row r="292" spans="1:18" s="340" customFormat="1" x14ac:dyDescent="0.3">
      <c r="A292" s="341"/>
      <c r="B292" s="338"/>
      <c r="C292" s="90"/>
      <c r="D292" s="90"/>
      <c r="E292" s="90"/>
      <c r="F292" s="90"/>
      <c r="G292" s="304"/>
      <c r="H292" s="304"/>
      <c r="I292" s="304"/>
      <c r="J292" s="339"/>
      <c r="K292" s="339"/>
      <c r="L292" s="88"/>
      <c r="M292" s="88"/>
      <c r="N292" s="342"/>
      <c r="O292" s="342"/>
      <c r="P292" s="342"/>
      <c r="Q292" s="342"/>
      <c r="R292" s="342"/>
    </row>
    <row r="293" spans="1:18" s="340" customFormat="1" x14ac:dyDescent="0.3">
      <c r="A293" s="341"/>
      <c r="B293" s="338"/>
      <c r="C293" s="90"/>
      <c r="D293" s="90"/>
      <c r="E293" s="90"/>
      <c r="F293" s="90"/>
      <c r="G293" s="304"/>
      <c r="H293" s="304"/>
      <c r="I293" s="304"/>
      <c r="J293" s="339"/>
      <c r="K293" s="339"/>
      <c r="L293" s="88"/>
      <c r="M293" s="88"/>
      <c r="N293" s="342"/>
      <c r="O293" s="342"/>
      <c r="P293" s="342"/>
      <c r="Q293" s="342"/>
      <c r="R293" s="342"/>
    </row>
    <row r="294" spans="1:18" s="340" customFormat="1" x14ac:dyDescent="0.3">
      <c r="A294" s="341"/>
      <c r="B294" s="338"/>
      <c r="C294" s="90"/>
      <c r="D294" s="90"/>
      <c r="E294" s="90"/>
      <c r="F294" s="90"/>
      <c r="G294" s="304"/>
      <c r="H294" s="304"/>
      <c r="I294" s="304"/>
      <c r="J294" s="339"/>
      <c r="K294" s="339"/>
      <c r="L294" s="88"/>
      <c r="M294" s="88"/>
      <c r="N294" s="342"/>
      <c r="O294" s="342"/>
      <c r="P294" s="342"/>
      <c r="Q294" s="342"/>
      <c r="R294" s="342"/>
    </row>
    <row r="295" spans="1:18" s="340" customFormat="1" x14ac:dyDescent="0.3">
      <c r="A295" s="341"/>
      <c r="B295" s="338"/>
      <c r="C295" s="90"/>
      <c r="D295" s="90"/>
      <c r="E295" s="90"/>
      <c r="F295" s="90"/>
      <c r="G295" s="304"/>
      <c r="H295" s="304"/>
      <c r="I295" s="304"/>
      <c r="J295" s="339"/>
      <c r="K295" s="339"/>
      <c r="L295" s="88"/>
      <c r="M295" s="88"/>
      <c r="N295" s="342"/>
      <c r="O295" s="342"/>
      <c r="P295" s="342"/>
      <c r="Q295" s="342"/>
      <c r="R295" s="342"/>
    </row>
    <row r="296" spans="1:18" s="340" customFormat="1" x14ac:dyDescent="0.3">
      <c r="A296" s="341"/>
      <c r="B296" s="338"/>
      <c r="C296" s="90"/>
      <c r="D296" s="90"/>
      <c r="E296" s="90"/>
      <c r="F296" s="90"/>
      <c r="G296" s="304"/>
      <c r="H296" s="304"/>
      <c r="I296" s="304"/>
      <c r="J296" s="339"/>
      <c r="K296" s="339"/>
      <c r="L296" s="88"/>
      <c r="M296" s="88"/>
      <c r="N296" s="342"/>
      <c r="O296" s="342"/>
      <c r="P296" s="342"/>
      <c r="Q296" s="342"/>
      <c r="R296" s="342"/>
    </row>
    <row r="297" spans="1:18" s="340" customFormat="1" x14ac:dyDescent="0.3">
      <c r="A297" s="341"/>
      <c r="B297" s="338"/>
      <c r="C297" s="90"/>
      <c r="D297" s="90"/>
      <c r="E297" s="90"/>
      <c r="F297" s="90"/>
      <c r="G297" s="304"/>
      <c r="H297" s="304"/>
      <c r="I297" s="304"/>
      <c r="J297" s="339"/>
      <c r="K297" s="339"/>
      <c r="L297" s="88"/>
      <c r="M297" s="88"/>
      <c r="N297" s="342"/>
      <c r="O297" s="342"/>
      <c r="P297" s="342"/>
      <c r="Q297" s="342"/>
      <c r="R297" s="342"/>
    </row>
    <row r="298" spans="1:18" s="340" customFormat="1" x14ac:dyDescent="0.3">
      <c r="A298" s="341"/>
      <c r="B298" s="338"/>
      <c r="C298" s="90"/>
      <c r="D298" s="90"/>
      <c r="E298" s="90"/>
      <c r="F298" s="90"/>
      <c r="G298" s="304"/>
      <c r="H298" s="304"/>
      <c r="I298" s="304"/>
      <c r="J298" s="339"/>
      <c r="K298" s="339"/>
      <c r="L298" s="88"/>
      <c r="M298" s="88"/>
      <c r="N298" s="342"/>
      <c r="O298" s="342"/>
      <c r="P298" s="342"/>
      <c r="Q298" s="342"/>
      <c r="R298" s="342"/>
    </row>
    <row r="299" spans="1:18" s="340" customFormat="1" x14ac:dyDescent="0.3">
      <c r="A299" s="341"/>
      <c r="B299" s="338"/>
      <c r="C299" s="90"/>
      <c r="D299" s="90"/>
      <c r="E299" s="90"/>
      <c r="F299" s="90"/>
      <c r="G299" s="304"/>
      <c r="H299" s="304"/>
      <c r="I299" s="304"/>
      <c r="J299" s="339"/>
      <c r="K299" s="339"/>
      <c r="L299" s="88"/>
      <c r="M299" s="88"/>
      <c r="N299" s="342"/>
      <c r="O299" s="342"/>
      <c r="P299" s="342"/>
      <c r="Q299" s="342"/>
      <c r="R299" s="342"/>
    </row>
    <row r="300" spans="1:18" s="340" customFormat="1" x14ac:dyDescent="0.3">
      <c r="A300" s="341"/>
      <c r="B300" s="338"/>
      <c r="C300" s="90"/>
      <c r="D300" s="90"/>
      <c r="E300" s="90"/>
      <c r="F300" s="90"/>
      <c r="G300" s="304"/>
      <c r="H300" s="304"/>
      <c r="I300" s="304"/>
      <c r="J300" s="339"/>
      <c r="K300" s="339"/>
      <c r="L300" s="88"/>
      <c r="M300" s="88"/>
      <c r="N300" s="342"/>
      <c r="O300" s="342"/>
      <c r="P300" s="342"/>
      <c r="Q300" s="342"/>
      <c r="R300" s="342"/>
    </row>
    <row r="301" spans="1:18" s="340" customFormat="1" x14ac:dyDescent="0.3">
      <c r="A301" s="341"/>
      <c r="B301" s="338"/>
      <c r="C301" s="90"/>
      <c r="D301" s="90"/>
      <c r="E301" s="90"/>
      <c r="F301" s="90"/>
      <c r="G301" s="304"/>
      <c r="H301" s="304"/>
      <c r="I301" s="304"/>
      <c r="J301" s="339"/>
      <c r="K301" s="339"/>
      <c r="L301" s="88"/>
      <c r="M301" s="88"/>
      <c r="N301" s="342"/>
      <c r="O301" s="342"/>
      <c r="P301" s="342"/>
      <c r="Q301" s="342"/>
      <c r="R301" s="342"/>
    </row>
    <row r="302" spans="1:18" s="340" customFormat="1" x14ac:dyDescent="0.3">
      <c r="A302" s="341"/>
      <c r="B302" s="338"/>
      <c r="C302" s="90"/>
      <c r="D302" s="90"/>
      <c r="E302" s="90"/>
      <c r="F302" s="90"/>
      <c r="G302" s="304"/>
      <c r="H302" s="304"/>
      <c r="I302" s="304"/>
      <c r="J302" s="339"/>
      <c r="K302" s="339"/>
      <c r="L302" s="88"/>
      <c r="M302" s="88"/>
      <c r="N302" s="342"/>
      <c r="O302" s="342"/>
      <c r="P302" s="342"/>
      <c r="Q302" s="342"/>
      <c r="R302" s="342"/>
    </row>
    <row r="303" spans="1:18" s="340" customFormat="1" x14ac:dyDescent="0.3">
      <c r="A303" s="341"/>
      <c r="B303" s="338"/>
      <c r="C303" s="90"/>
      <c r="D303" s="90"/>
      <c r="E303" s="90"/>
      <c r="F303" s="90"/>
      <c r="G303" s="304"/>
      <c r="H303" s="304"/>
      <c r="I303" s="304"/>
      <c r="J303" s="339"/>
      <c r="K303" s="339"/>
      <c r="L303" s="88"/>
      <c r="M303" s="88"/>
      <c r="N303" s="342"/>
      <c r="O303" s="342"/>
      <c r="P303" s="342"/>
      <c r="Q303" s="342"/>
      <c r="R303" s="342"/>
    </row>
    <row r="304" spans="1:18" s="340" customFormat="1" x14ac:dyDescent="0.3">
      <c r="A304" s="341"/>
      <c r="B304" s="338"/>
      <c r="C304" s="90"/>
      <c r="D304" s="90"/>
      <c r="E304" s="90"/>
      <c r="F304" s="90"/>
      <c r="G304" s="304"/>
      <c r="H304" s="304"/>
      <c r="I304" s="304"/>
      <c r="J304" s="339"/>
      <c r="K304" s="339"/>
      <c r="L304" s="88"/>
      <c r="M304" s="88"/>
      <c r="N304" s="342"/>
      <c r="O304" s="342"/>
      <c r="P304" s="342"/>
      <c r="Q304" s="342"/>
      <c r="R304" s="342"/>
    </row>
    <row r="305" spans="1:18" s="340" customFormat="1" x14ac:dyDescent="0.3">
      <c r="A305" s="341"/>
      <c r="B305" s="338"/>
      <c r="C305" s="90"/>
      <c r="D305" s="90"/>
      <c r="E305" s="90"/>
      <c r="F305" s="90"/>
      <c r="G305" s="304"/>
      <c r="H305" s="304"/>
      <c r="I305" s="304"/>
      <c r="J305" s="339"/>
      <c r="K305" s="339"/>
      <c r="L305" s="88"/>
      <c r="M305" s="88"/>
      <c r="N305" s="342"/>
      <c r="O305" s="342"/>
      <c r="P305" s="342"/>
      <c r="Q305" s="342"/>
      <c r="R305" s="342"/>
    </row>
    <row r="306" spans="1:18" s="340" customFormat="1" x14ac:dyDescent="0.3">
      <c r="A306" s="341"/>
      <c r="B306" s="338"/>
      <c r="C306" s="90"/>
      <c r="D306" s="90"/>
      <c r="E306" s="90"/>
      <c r="F306" s="90"/>
      <c r="G306" s="304"/>
      <c r="H306" s="304"/>
      <c r="I306" s="304"/>
      <c r="J306" s="339"/>
      <c r="K306" s="339"/>
      <c r="L306" s="88"/>
      <c r="M306" s="88"/>
      <c r="N306" s="342"/>
      <c r="O306" s="342"/>
      <c r="P306" s="342"/>
      <c r="Q306" s="342"/>
      <c r="R306" s="342"/>
    </row>
    <row r="307" spans="1:18" s="340" customFormat="1" x14ac:dyDescent="0.3">
      <c r="A307" s="341"/>
      <c r="B307" s="338"/>
      <c r="C307" s="90"/>
      <c r="D307" s="90"/>
      <c r="E307" s="90"/>
      <c r="F307" s="90"/>
      <c r="G307" s="304"/>
      <c r="H307" s="304"/>
      <c r="I307" s="304"/>
      <c r="J307" s="339"/>
      <c r="K307" s="339"/>
      <c r="L307" s="88"/>
      <c r="M307" s="88"/>
      <c r="N307" s="342"/>
      <c r="O307" s="342"/>
      <c r="P307" s="342"/>
      <c r="Q307" s="342"/>
      <c r="R307" s="342"/>
    </row>
    <row r="308" spans="1:18" s="340" customFormat="1" x14ac:dyDescent="0.3">
      <c r="A308" s="341"/>
      <c r="B308" s="338"/>
      <c r="C308" s="90"/>
      <c r="D308" s="90"/>
      <c r="E308" s="90"/>
      <c r="F308" s="90"/>
      <c r="G308" s="304"/>
      <c r="H308" s="304"/>
      <c r="I308" s="304"/>
      <c r="J308" s="339"/>
      <c r="K308" s="339"/>
      <c r="L308" s="88"/>
      <c r="M308" s="88"/>
      <c r="N308" s="342"/>
      <c r="O308" s="342"/>
      <c r="P308" s="342"/>
      <c r="Q308" s="342"/>
      <c r="R308" s="342"/>
    </row>
    <row r="309" spans="1:18" s="340" customFormat="1" x14ac:dyDescent="0.3">
      <c r="A309" s="341"/>
      <c r="B309" s="338"/>
      <c r="C309" s="90"/>
      <c r="D309" s="90"/>
      <c r="E309" s="90"/>
      <c r="F309" s="90"/>
      <c r="G309" s="304"/>
      <c r="H309" s="304"/>
      <c r="I309" s="304"/>
      <c r="J309" s="339"/>
      <c r="K309" s="339"/>
      <c r="L309" s="88"/>
      <c r="M309" s="88"/>
      <c r="N309" s="342"/>
      <c r="O309" s="342"/>
      <c r="P309" s="342"/>
      <c r="Q309" s="342"/>
      <c r="R309" s="342"/>
    </row>
    <row r="310" spans="1:18" s="340" customFormat="1" x14ac:dyDescent="0.3">
      <c r="A310" s="341"/>
      <c r="B310" s="338"/>
      <c r="C310" s="90"/>
      <c r="D310" s="90"/>
      <c r="E310" s="90"/>
      <c r="F310" s="90"/>
      <c r="G310" s="304"/>
      <c r="H310" s="304"/>
      <c r="I310" s="304"/>
      <c r="J310" s="339"/>
      <c r="K310" s="339"/>
      <c r="L310" s="88"/>
      <c r="M310" s="88"/>
      <c r="N310" s="342"/>
      <c r="O310" s="342"/>
      <c r="P310" s="342"/>
      <c r="Q310" s="342"/>
      <c r="R310" s="342"/>
    </row>
    <row r="311" spans="1:18" s="340" customFormat="1" x14ac:dyDescent="0.3">
      <c r="A311" s="341"/>
      <c r="B311" s="338"/>
      <c r="C311" s="90"/>
      <c r="D311" s="90"/>
      <c r="E311" s="90"/>
      <c r="F311" s="90"/>
      <c r="G311" s="304"/>
      <c r="H311" s="304"/>
      <c r="I311" s="304"/>
      <c r="J311" s="339"/>
      <c r="K311" s="339"/>
      <c r="L311" s="88"/>
      <c r="M311" s="88"/>
      <c r="N311" s="342"/>
      <c r="O311" s="342"/>
      <c r="P311" s="342"/>
      <c r="Q311" s="342"/>
      <c r="R311" s="342"/>
    </row>
    <row r="312" spans="1:18" s="340" customFormat="1" x14ac:dyDescent="0.3">
      <c r="A312" s="341"/>
      <c r="B312" s="338"/>
      <c r="C312" s="90"/>
      <c r="D312" s="90"/>
      <c r="E312" s="90"/>
      <c r="F312" s="90"/>
      <c r="G312" s="304"/>
      <c r="H312" s="304"/>
      <c r="I312" s="304"/>
      <c r="J312" s="339"/>
      <c r="K312" s="339"/>
      <c r="L312" s="88"/>
      <c r="M312" s="88"/>
      <c r="N312" s="342"/>
      <c r="O312" s="342"/>
      <c r="P312" s="342"/>
      <c r="Q312" s="342"/>
      <c r="R312" s="342"/>
    </row>
    <row r="313" spans="1:18" s="340" customFormat="1" x14ac:dyDescent="0.3">
      <c r="A313" s="341"/>
      <c r="B313" s="338"/>
      <c r="C313" s="90"/>
      <c r="D313" s="90"/>
      <c r="E313" s="90"/>
      <c r="F313" s="90"/>
      <c r="G313" s="304"/>
      <c r="H313" s="304"/>
      <c r="I313" s="304"/>
      <c r="J313" s="339"/>
      <c r="K313" s="339"/>
      <c r="L313" s="88"/>
      <c r="M313" s="88"/>
      <c r="N313" s="342"/>
      <c r="O313" s="342"/>
      <c r="P313" s="342"/>
      <c r="Q313" s="342"/>
      <c r="R313" s="342"/>
    </row>
    <row r="314" spans="1:18" s="340" customFormat="1" x14ac:dyDescent="0.3">
      <c r="A314" s="341"/>
      <c r="B314" s="338"/>
      <c r="C314" s="90"/>
      <c r="D314" s="90"/>
      <c r="E314" s="90"/>
      <c r="F314" s="90"/>
      <c r="G314" s="304"/>
      <c r="H314" s="304"/>
      <c r="I314" s="304"/>
      <c r="J314" s="339"/>
      <c r="K314" s="339"/>
      <c r="L314" s="88"/>
      <c r="M314" s="88"/>
      <c r="N314" s="342"/>
      <c r="O314" s="342"/>
      <c r="P314" s="342"/>
      <c r="Q314" s="342"/>
      <c r="R314" s="342"/>
    </row>
    <row r="315" spans="1:18" s="340" customFormat="1" x14ac:dyDescent="0.3">
      <c r="A315" s="341"/>
      <c r="B315" s="338"/>
      <c r="C315" s="90"/>
      <c r="D315" s="90"/>
      <c r="E315" s="90"/>
      <c r="F315" s="90"/>
      <c r="G315" s="304"/>
      <c r="H315" s="304"/>
      <c r="I315" s="304"/>
      <c r="J315" s="339"/>
      <c r="K315" s="339"/>
      <c r="L315" s="88"/>
      <c r="M315" s="88"/>
      <c r="N315" s="342"/>
      <c r="O315" s="342"/>
      <c r="P315" s="342"/>
      <c r="Q315" s="342"/>
      <c r="R315" s="342"/>
    </row>
    <row r="316" spans="1:18" s="340" customFormat="1" x14ac:dyDescent="0.3">
      <c r="A316" s="341"/>
      <c r="B316" s="338"/>
      <c r="C316" s="90"/>
      <c r="D316" s="90"/>
      <c r="E316" s="90"/>
      <c r="F316" s="90"/>
      <c r="G316" s="304"/>
      <c r="H316" s="304"/>
      <c r="I316" s="304"/>
      <c r="J316" s="339"/>
      <c r="K316" s="339"/>
      <c r="L316" s="88"/>
      <c r="M316" s="88"/>
      <c r="N316" s="342"/>
      <c r="O316" s="342"/>
      <c r="P316" s="342"/>
      <c r="Q316" s="342"/>
      <c r="R316" s="342"/>
    </row>
    <row r="317" spans="1:18" s="340" customFormat="1" x14ac:dyDescent="0.3">
      <c r="A317" s="341"/>
      <c r="B317" s="338"/>
      <c r="C317" s="90"/>
      <c r="D317" s="90"/>
      <c r="E317" s="90"/>
      <c r="F317" s="90"/>
      <c r="G317" s="304"/>
      <c r="H317" s="304"/>
      <c r="I317" s="304"/>
      <c r="J317" s="339"/>
      <c r="K317" s="339"/>
      <c r="L317" s="88"/>
      <c r="M317" s="88"/>
      <c r="N317" s="342"/>
      <c r="O317" s="342"/>
      <c r="P317" s="342"/>
      <c r="Q317" s="342"/>
      <c r="R317" s="342"/>
    </row>
    <row r="318" spans="1:18" s="340" customFormat="1" x14ac:dyDescent="0.3">
      <c r="A318" s="341"/>
      <c r="B318" s="338"/>
      <c r="C318" s="90"/>
      <c r="D318" s="90"/>
      <c r="E318" s="90"/>
      <c r="F318" s="90"/>
      <c r="G318" s="304"/>
      <c r="H318" s="304"/>
      <c r="I318" s="304"/>
      <c r="J318" s="339"/>
      <c r="K318" s="339"/>
      <c r="L318" s="88"/>
      <c r="M318" s="88"/>
      <c r="N318" s="342"/>
      <c r="O318" s="342"/>
      <c r="P318" s="342"/>
      <c r="Q318" s="342"/>
      <c r="R318" s="342"/>
    </row>
    <row r="319" spans="1:18" s="340" customFormat="1" x14ac:dyDescent="0.3">
      <c r="A319" s="341"/>
      <c r="B319" s="338"/>
      <c r="C319" s="90"/>
      <c r="D319" s="90"/>
      <c r="E319" s="90"/>
      <c r="F319" s="90"/>
      <c r="G319" s="304"/>
      <c r="H319" s="304"/>
      <c r="I319" s="304"/>
      <c r="J319" s="339"/>
      <c r="K319" s="339"/>
      <c r="L319" s="88"/>
      <c r="M319" s="88"/>
      <c r="N319" s="342"/>
      <c r="O319" s="342"/>
      <c r="P319" s="342"/>
      <c r="Q319" s="342"/>
      <c r="R319" s="342"/>
    </row>
    <row r="320" spans="1:18" s="340" customFormat="1" x14ac:dyDescent="0.3">
      <c r="A320" s="341"/>
      <c r="B320" s="338"/>
      <c r="C320" s="90"/>
      <c r="D320" s="90"/>
      <c r="E320" s="90"/>
      <c r="F320" s="90"/>
      <c r="G320" s="304"/>
      <c r="H320" s="304"/>
      <c r="I320" s="304"/>
      <c r="J320" s="339"/>
      <c r="K320" s="339"/>
      <c r="L320" s="88"/>
      <c r="M320" s="88"/>
      <c r="N320" s="342"/>
      <c r="O320" s="342"/>
      <c r="P320" s="342"/>
      <c r="Q320" s="342"/>
      <c r="R320" s="342"/>
    </row>
    <row r="321" spans="1:18" s="340" customFormat="1" x14ac:dyDescent="0.3">
      <c r="A321" s="341"/>
      <c r="B321" s="338"/>
      <c r="C321" s="90"/>
      <c r="D321" s="90"/>
      <c r="E321" s="90"/>
      <c r="F321" s="90"/>
      <c r="G321" s="304"/>
      <c r="H321" s="304"/>
      <c r="I321" s="304"/>
      <c r="J321" s="339"/>
      <c r="K321" s="339"/>
      <c r="L321" s="88"/>
      <c r="M321" s="88"/>
      <c r="N321" s="342"/>
      <c r="O321" s="342"/>
      <c r="P321" s="342"/>
      <c r="Q321" s="342"/>
      <c r="R321" s="342"/>
    </row>
    <row r="322" spans="1:18" s="340" customFormat="1" x14ac:dyDescent="0.3">
      <c r="A322" s="341"/>
      <c r="B322" s="338"/>
      <c r="C322" s="90"/>
      <c r="D322" s="90"/>
      <c r="E322" s="90"/>
      <c r="F322" s="90"/>
      <c r="G322" s="304"/>
      <c r="H322" s="304"/>
      <c r="I322" s="304"/>
      <c r="J322" s="339"/>
      <c r="K322" s="339"/>
      <c r="L322" s="88"/>
      <c r="M322" s="88"/>
      <c r="N322" s="342"/>
      <c r="O322" s="342"/>
      <c r="P322" s="342"/>
      <c r="Q322" s="342"/>
      <c r="R322" s="342"/>
    </row>
    <row r="323" spans="1:18" s="340" customFormat="1" x14ac:dyDescent="0.3">
      <c r="A323" s="341"/>
      <c r="B323" s="338"/>
      <c r="C323" s="90"/>
      <c r="D323" s="90"/>
      <c r="E323" s="90"/>
      <c r="F323" s="90"/>
      <c r="G323" s="304"/>
      <c r="H323" s="304"/>
      <c r="I323" s="304"/>
      <c r="J323" s="339"/>
      <c r="K323" s="339"/>
      <c r="L323" s="88"/>
      <c r="M323" s="88"/>
      <c r="N323" s="342"/>
      <c r="O323" s="342"/>
      <c r="P323" s="342"/>
      <c r="Q323" s="342"/>
      <c r="R323" s="342"/>
    </row>
    <row r="324" spans="1:18" s="340" customFormat="1" x14ac:dyDescent="0.3">
      <c r="A324" s="341"/>
      <c r="B324" s="338"/>
      <c r="C324" s="90"/>
      <c r="D324" s="90"/>
      <c r="E324" s="90"/>
      <c r="F324" s="90"/>
      <c r="G324" s="304"/>
      <c r="H324" s="304"/>
      <c r="I324" s="304"/>
      <c r="J324" s="339"/>
      <c r="K324" s="339"/>
      <c r="L324" s="88"/>
      <c r="M324" s="88"/>
      <c r="N324" s="342"/>
      <c r="O324" s="342"/>
      <c r="P324" s="342"/>
      <c r="Q324" s="342"/>
      <c r="R324" s="342"/>
    </row>
    <row r="325" spans="1:18" s="340" customFormat="1" x14ac:dyDescent="0.3">
      <c r="A325" s="341"/>
      <c r="B325" s="338"/>
      <c r="C325" s="90"/>
      <c r="D325" s="90"/>
      <c r="E325" s="90"/>
      <c r="F325" s="90"/>
      <c r="G325" s="304"/>
      <c r="H325" s="304"/>
      <c r="I325" s="304"/>
      <c r="J325" s="339"/>
      <c r="K325" s="339"/>
      <c r="L325" s="88"/>
      <c r="M325" s="88"/>
      <c r="N325" s="342"/>
      <c r="O325" s="342"/>
      <c r="P325" s="342"/>
      <c r="Q325" s="342"/>
      <c r="R325" s="342"/>
    </row>
    <row r="326" spans="1:18" s="340" customFormat="1" x14ac:dyDescent="0.3">
      <c r="A326" s="341"/>
      <c r="B326" s="338"/>
      <c r="C326" s="90"/>
      <c r="D326" s="90"/>
      <c r="E326" s="90"/>
      <c r="F326" s="90"/>
      <c r="G326" s="304"/>
      <c r="H326" s="304"/>
      <c r="I326" s="304"/>
      <c r="J326" s="339"/>
      <c r="K326" s="339"/>
      <c r="L326" s="88"/>
      <c r="M326" s="88"/>
      <c r="N326" s="342"/>
      <c r="O326" s="342"/>
      <c r="P326" s="342"/>
      <c r="Q326" s="342"/>
      <c r="R326" s="342"/>
    </row>
    <row r="327" spans="1:18" s="340" customFormat="1" x14ac:dyDescent="0.3">
      <c r="A327" s="341"/>
      <c r="B327" s="338"/>
      <c r="C327" s="90"/>
      <c r="D327" s="90"/>
      <c r="E327" s="90"/>
      <c r="F327" s="90"/>
      <c r="G327" s="304"/>
      <c r="H327" s="304"/>
      <c r="I327" s="304"/>
      <c r="J327" s="339"/>
      <c r="K327" s="339"/>
      <c r="L327" s="88"/>
      <c r="M327" s="88"/>
      <c r="N327" s="342"/>
      <c r="O327" s="342"/>
      <c r="P327" s="342"/>
      <c r="Q327" s="342"/>
      <c r="R327" s="342"/>
    </row>
    <row r="328" spans="1:18" s="340" customFormat="1" x14ac:dyDescent="0.3">
      <c r="A328" s="341"/>
      <c r="B328" s="338"/>
      <c r="C328" s="90"/>
      <c r="D328" s="90"/>
      <c r="E328" s="90"/>
      <c r="F328" s="90"/>
      <c r="G328" s="304"/>
      <c r="H328" s="304"/>
      <c r="I328" s="304"/>
      <c r="J328" s="339"/>
      <c r="K328" s="339"/>
      <c r="L328" s="88"/>
      <c r="M328" s="88"/>
      <c r="N328" s="342"/>
      <c r="O328" s="342"/>
      <c r="P328" s="342"/>
      <c r="Q328" s="342"/>
      <c r="R328" s="342"/>
    </row>
    <row r="329" spans="1:18" s="340" customFormat="1" x14ac:dyDescent="0.3">
      <c r="A329" s="341"/>
      <c r="B329" s="338"/>
      <c r="C329" s="90"/>
      <c r="D329" s="90"/>
      <c r="E329" s="90"/>
      <c r="F329" s="90"/>
      <c r="G329" s="304"/>
      <c r="H329" s="304"/>
      <c r="I329" s="304"/>
      <c r="J329" s="339"/>
      <c r="K329" s="339"/>
      <c r="L329" s="88"/>
      <c r="M329" s="88"/>
      <c r="N329" s="342"/>
      <c r="O329" s="342"/>
      <c r="P329" s="342"/>
      <c r="Q329" s="342"/>
      <c r="R329" s="342"/>
    </row>
    <row r="330" spans="1:18" s="340" customFormat="1" x14ac:dyDescent="0.3">
      <c r="A330" s="341"/>
      <c r="B330" s="338"/>
      <c r="C330" s="90"/>
      <c r="D330" s="90"/>
      <c r="E330" s="90"/>
      <c r="F330" s="90"/>
      <c r="G330" s="304"/>
      <c r="H330" s="304"/>
      <c r="I330" s="304"/>
      <c r="J330" s="339"/>
      <c r="K330" s="339"/>
      <c r="L330" s="88"/>
      <c r="M330" s="88"/>
      <c r="N330" s="342"/>
      <c r="O330" s="342"/>
      <c r="P330" s="342"/>
      <c r="Q330" s="342"/>
      <c r="R330" s="342"/>
    </row>
    <row r="331" spans="1:18" s="340" customFormat="1" x14ac:dyDescent="0.3">
      <c r="A331" s="341"/>
      <c r="B331" s="338"/>
      <c r="C331" s="90"/>
      <c r="D331" s="90"/>
      <c r="E331" s="90"/>
      <c r="F331" s="90"/>
      <c r="G331" s="304"/>
      <c r="H331" s="304"/>
      <c r="I331" s="304"/>
      <c r="J331" s="339"/>
      <c r="K331" s="339"/>
      <c r="L331" s="88"/>
      <c r="M331" s="88"/>
      <c r="N331" s="342"/>
      <c r="O331" s="342"/>
      <c r="P331" s="342"/>
      <c r="Q331" s="342"/>
      <c r="R331" s="342"/>
    </row>
    <row r="332" spans="1:18" s="340" customFormat="1" x14ac:dyDescent="0.3">
      <c r="A332" s="341"/>
      <c r="B332" s="338"/>
      <c r="C332" s="90"/>
      <c r="D332" s="90"/>
      <c r="E332" s="90"/>
      <c r="F332" s="90"/>
      <c r="G332" s="304"/>
      <c r="H332" s="304"/>
      <c r="I332" s="304"/>
      <c r="J332" s="339"/>
      <c r="K332" s="339"/>
      <c r="L332" s="88"/>
      <c r="M332" s="88"/>
      <c r="N332" s="342"/>
      <c r="O332" s="342"/>
      <c r="P332" s="342"/>
      <c r="Q332" s="342"/>
      <c r="R332" s="342"/>
    </row>
    <row r="333" spans="1:18" s="340" customFormat="1" x14ac:dyDescent="0.3">
      <c r="A333" s="341"/>
      <c r="B333" s="338"/>
      <c r="C333" s="90"/>
      <c r="D333" s="90"/>
      <c r="E333" s="90"/>
      <c r="F333" s="90"/>
      <c r="G333" s="304"/>
      <c r="H333" s="304"/>
      <c r="I333" s="304"/>
      <c r="J333" s="339"/>
      <c r="K333" s="339"/>
      <c r="L333" s="88"/>
      <c r="M333" s="88"/>
      <c r="N333" s="342"/>
      <c r="O333" s="342"/>
      <c r="P333" s="342"/>
      <c r="Q333" s="342"/>
      <c r="R333" s="342"/>
    </row>
    <row r="334" spans="1:18" s="340" customFormat="1" x14ac:dyDescent="0.3">
      <c r="A334" s="341"/>
      <c r="B334" s="338"/>
      <c r="C334" s="90"/>
      <c r="D334" s="90"/>
      <c r="E334" s="90"/>
      <c r="F334" s="90"/>
      <c r="G334" s="304"/>
      <c r="H334" s="304"/>
      <c r="I334" s="304"/>
      <c r="J334" s="339"/>
      <c r="K334" s="339"/>
      <c r="L334" s="88"/>
      <c r="M334" s="88"/>
      <c r="N334" s="342"/>
      <c r="O334" s="342"/>
      <c r="P334" s="342"/>
      <c r="Q334" s="342"/>
      <c r="R334" s="342"/>
    </row>
    <row r="335" spans="1:18" s="340" customFormat="1" x14ac:dyDescent="0.3">
      <c r="A335" s="341"/>
      <c r="B335" s="338"/>
      <c r="C335" s="90"/>
      <c r="D335" s="90"/>
      <c r="E335" s="90"/>
      <c r="F335" s="90"/>
      <c r="G335" s="304"/>
      <c r="H335" s="304"/>
      <c r="I335" s="304"/>
      <c r="J335" s="339"/>
      <c r="K335" s="339"/>
      <c r="L335" s="88"/>
      <c r="M335" s="88"/>
      <c r="N335" s="342"/>
      <c r="O335" s="342"/>
      <c r="P335" s="342"/>
      <c r="Q335" s="342"/>
      <c r="R335" s="342"/>
    </row>
    <row r="336" spans="1:18" s="340" customFormat="1" x14ac:dyDescent="0.3">
      <c r="A336" s="341"/>
      <c r="B336" s="338"/>
      <c r="C336" s="90"/>
      <c r="D336" s="90"/>
      <c r="E336" s="90"/>
      <c r="F336" s="90"/>
      <c r="G336" s="304"/>
      <c r="H336" s="304"/>
      <c r="I336" s="304"/>
      <c r="J336" s="339"/>
      <c r="K336" s="339"/>
      <c r="L336" s="88"/>
      <c r="M336" s="88"/>
      <c r="N336" s="342"/>
      <c r="O336" s="342"/>
      <c r="P336" s="342"/>
      <c r="Q336" s="342"/>
      <c r="R336" s="342"/>
    </row>
    <row r="337" spans="1:18" s="340" customFormat="1" x14ac:dyDescent="0.3">
      <c r="A337" s="341"/>
      <c r="B337" s="338"/>
      <c r="C337" s="90"/>
      <c r="D337" s="90"/>
      <c r="E337" s="90"/>
      <c r="F337" s="90"/>
      <c r="G337" s="304"/>
      <c r="H337" s="304"/>
      <c r="I337" s="304"/>
      <c r="J337" s="339"/>
      <c r="K337" s="339"/>
      <c r="L337" s="88"/>
      <c r="M337" s="88"/>
      <c r="N337" s="342"/>
      <c r="O337" s="342"/>
      <c r="P337" s="342"/>
      <c r="Q337" s="342"/>
      <c r="R337" s="342"/>
    </row>
    <row r="338" spans="1:18" s="340" customFormat="1" x14ac:dyDescent="0.3">
      <c r="A338" s="341"/>
      <c r="B338" s="338"/>
      <c r="C338" s="90"/>
      <c r="D338" s="90"/>
      <c r="E338" s="90"/>
      <c r="F338" s="90"/>
      <c r="G338" s="304"/>
      <c r="H338" s="304"/>
      <c r="I338" s="304"/>
      <c r="J338" s="339"/>
      <c r="K338" s="339"/>
      <c r="L338" s="88"/>
      <c r="M338" s="88"/>
      <c r="N338" s="342"/>
      <c r="O338" s="342"/>
      <c r="P338" s="342"/>
      <c r="Q338" s="342"/>
      <c r="R338" s="342"/>
    </row>
    <row r="339" spans="1:18" s="340" customFormat="1" x14ac:dyDescent="0.3">
      <c r="A339" s="341"/>
      <c r="B339" s="338"/>
      <c r="C339" s="90"/>
      <c r="D339" s="90"/>
      <c r="E339" s="90"/>
      <c r="F339" s="90"/>
      <c r="G339" s="304"/>
      <c r="H339" s="304"/>
      <c r="I339" s="304"/>
      <c r="J339" s="339"/>
      <c r="K339" s="339"/>
      <c r="L339" s="88"/>
      <c r="M339" s="88"/>
      <c r="N339" s="342"/>
      <c r="O339" s="342"/>
      <c r="P339" s="342"/>
      <c r="Q339" s="342"/>
      <c r="R339" s="342"/>
    </row>
    <row r="340" spans="1:18" s="340" customFormat="1" x14ac:dyDescent="0.3">
      <c r="A340" s="341"/>
      <c r="B340" s="338"/>
      <c r="C340" s="90"/>
      <c r="D340" s="90"/>
      <c r="E340" s="90"/>
      <c r="F340" s="90"/>
      <c r="G340" s="304"/>
      <c r="H340" s="304"/>
      <c r="I340" s="304"/>
      <c r="J340" s="339"/>
      <c r="K340" s="339"/>
      <c r="L340" s="88"/>
      <c r="M340" s="88"/>
      <c r="N340" s="342"/>
      <c r="O340" s="342"/>
      <c r="P340" s="342"/>
      <c r="Q340" s="342"/>
      <c r="R340" s="342"/>
    </row>
    <row r="341" spans="1:18" s="340" customFormat="1" x14ac:dyDescent="0.3">
      <c r="A341" s="341"/>
      <c r="B341" s="338"/>
      <c r="C341" s="90"/>
      <c r="D341" s="90"/>
      <c r="E341" s="90"/>
      <c r="F341" s="90"/>
      <c r="G341" s="304"/>
      <c r="H341" s="304"/>
      <c r="I341" s="304"/>
      <c r="J341" s="339"/>
      <c r="K341" s="339"/>
      <c r="L341" s="88"/>
      <c r="M341" s="88"/>
      <c r="N341" s="342"/>
      <c r="O341" s="342"/>
      <c r="P341" s="342"/>
      <c r="Q341" s="342"/>
      <c r="R341" s="342"/>
    </row>
    <row r="342" spans="1:18" s="340" customFormat="1" x14ac:dyDescent="0.3">
      <c r="A342" s="341"/>
      <c r="B342" s="338"/>
      <c r="C342" s="90"/>
      <c r="D342" s="90"/>
      <c r="E342" s="90"/>
      <c r="F342" s="90"/>
      <c r="G342" s="304"/>
      <c r="H342" s="304"/>
      <c r="I342" s="304"/>
      <c r="J342" s="339"/>
      <c r="K342" s="339"/>
      <c r="L342" s="88"/>
      <c r="M342" s="88"/>
      <c r="N342" s="342"/>
      <c r="O342" s="342"/>
      <c r="P342" s="342"/>
      <c r="Q342" s="342"/>
      <c r="R342" s="342"/>
    </row>
    <row r="343" spans="1:18" s="340" customFormat="1" x14ac:dyDescent="0.3">
      <c r="A343" s="341"/>
      <c r="B343" s="338"/>
      <c r="C343" s="90"/>
      <c r="D343" s="90"/>
      <c r="E343" s="90"/>
      <c r="F343" s="90"/>
      <c r="G343" s="304"/>
      <c r="H343" s="304"/>
      <c r="I343" s="304"/>
      <c r="J343" s="339"/>
      <c r="K343" s="339"/>
      <c r="L343" s="88"/>
      <c r="M343" s="88"/>
      <c r="N343" s="342"/>
      <c r="O343" s="342"/>
      <c r="P343" s="342"/>
      <c r="Q343" s="342"/>
      <c r="R343" s="342"/>
    </row>
    <row r="344" spans="1:18" s="340" customFormat="1" x14ac:dyDescent="0.3">
      <c r="A344" s="341"/>
      <c r="B344" s="338"/>
      <c r="C344" s="90"/>
      <c r="D344" s="90"/>
      <c r="E344" s="90"/>
      <c r="F344" s="90"/>
      <c r="G344" s="304"/>
      <c r="H344" s="304"/>
      <c r="I344" s="304"/>
      <c r="J344" s="339"/>
      <c r="K344" s="339"/>
      <c r="L344" s="88"/>
      <c r="M344" s="88"/>
      <c r="N344" s="342"/>
      <c r="O344" s="342"/>
      <c r="P344" s="342"/>
      <c r="Q344" s="342"/>
      <c r="R344" s="342"/>
    </row>
    <row r="345" spans="1:18" s="340" customFormat="1" x14ac:dyDescent="0.3">
      <c r="A345" s="341"/>
      <c r="B345" s="338"/>
      <c r="C345" s="90"/>
      <c r="D345" s="90"/>
      <c r="E345" s="90"/>
      <c r="F345" s="90"/>
      <c r="G345" s="304"/>
      <c r="H345" s="304"/>
      <c r="I345" s="304"/>
      <c r="J345" s="339"/>
      <c r="K345" s="339"/>
      <c r="L345" s="88"/>
      <c r="M345" s="88"/>
      <c r="N345" s="342"/>
      <c r="O345" s="342"/>
      <c r="P345" s="342"/>
      <c r="Q345" s="342"/>
      <c r="R345" s="342"/>
    </row>
    <row r="346" spans="1:18" s="340" customFormat="1" x14ac:dyDescent="0.3">
      <c r="A346" s="341"/>
      <c r="B346" s="338"/>
      <c r="C346" s="90"/>
      <c r="D346" s="90"/>
      <c r="E346" s="90"/>
      <c r="F346" s="90"/>
      <c r="G346" s="304"/>
      <c r="H346" s="304"/>
      <c r="I346" s="304"/>
      <c r="J346" s="339"/>
      <c r="K346" s="339"/>
      <c r="L346" s="88"/>
      <c r="M346" s="88"/>
      <c r="N346" s="342"/>
      <c r="O346" s="342"/>
      <c r="P346" s="342"/>
      <c r="Q346" s="342"/>
      <c r="R346" s="342"/>
    </row>
    <row r="347" spans="1:18" s="340" customFormat="1" x14ac:dyDescent="0.3">
      <c r="A347" s="341"/>
      <c r="B347" s="338"/>
      <c r="C347" s="90"/>
      <c r="D347" s="90"/>
      <c r="E347" s="90"/>
      <c r="F347" s="90"/>
      <c r="G347" s="304"/>
      <c r="H347" s="304"/>
      <c r="I347" s="304"/>
      <c r="J347" s="339"/>
      <c r="K347" s="339"/>
      <c r="L347" s="88"/>
      <c r="M347" s="88"/>
      <c r="N347" s="342"/>
      <c r="O347" s="342"/>
      <c r="P347" s="342"/>
      <c r="Q347" s="342"/>
      <c r="R347" s="342"/>
    </row>
    <row r="348" spans="1:18" s="340" customFormat="1" x14ac:dyDescent="0.3">
      <c r="A348" s="341"/>
      <c r="B348" s="338"/>
      <c r="C348" s="90"/>
      <c r="D348" s="90"/>
      <c r="E348" s="90"/>
      <c r="F348" s="90"/>
      <c r="G348" s="304"/>
      <c r="H348" s="304"/>
      <c r="I348" s="304"/>
      <c r="J348" s="339"/>
      <c r="K348" s="339"/>
      <c r="L348" s="88"/>
      <c r="M348" s="88"/>
      <c r="N348" s="342"/>
      <c r="O348" s="342"/>
      <c r="P348" s="342"/>
      <c r="Q348" s="342"/>
      <c r="R348" s="342"/>
    </row>
    <row r="349" spans="1:18" s="340" customFormat="1" x14ac:dyDescent="0.3">
      <c r="A349" s="341"/>
      <c r="B349" s="338"/>
      <c r="C349" s="90"/>
      <c r="D349" s="90"/>
      <c r="E349" s="90"/>
      <c r="F349" s="90"/>
      <c r="G349" s="304"/>
      <c r="H349" s="304"/>
      <c r="I349" s="304"/>
      <c r="J349" s="339"/>
      <c r="K349" s="339"/>
      <c r="L349" s="88"/>
      <c r="M349" s="88"/>
      <c r="N349" s="342"/>
      <c r="O349" s="342"/>
      <c r="P349" s="342"/>
      <c r="Q349" s="342"/>
      <c r="R349" s="342"/>
    </row>
    <row r="350" spans="1:18" s="340" customFormat="1" x14ac:dyDescent="0.3">
      <c r="A350" s="341"/>
      <c r="B350" s="338"/>
      <c r="C350" s="90"/>
      <c r="D350" s="90"/>
      <c r="E350" s="90"/>
      <c r="F350" s="90"/>
      <c r="G350" s="304"/>
      <c r="H350" s="304"/>
      <c r="I350" s="304"/>
      <c r="J350" s="339"/>
      <c r="K350" s="339"/>
      <c r="L350" s="88"/>
      <c r="M350" s="88"/>
      <c r="N350" s="342"/>
      <c r="O350" s="342"/>
      <c r="P350" s="342"/>
      <c r="Q350" s="342"/>
      <c r="R350" s="342"/>
    </row>
    <row r="351" spans="1:18" s="340" customFormat="1" x14ac:dyDescent="0.3">
      <c r="A351" s="341"/>
      <c r="B351" s="338"/>
      <c r="C351" s="90"/>
      <c r="D351" s="90"/>
      <c r="E351" s="90"/>
      <c r="F351" s="90"/>
      <c r="G351" s="304"/>
      <c r="H351" s="304"/>
      <c r="I351" s="304"/>
      <c r="J351" s="339"/>
      <c r="K351" s="339"/>
      <c r="L351" s="88"/>
      <c r="M351" s="88"/>
      <c r="N351" s="342"/>
      <c r="O351" s="342"/>
      <c r="P351" s="342"/>
      <c r="Q351" s="342"/>
      <c r="R351" s="342"/>
    </row>
    <row r="352" spans="1:18" s="340" customFormat="1" x14ac:dyDescent="0.3">
      <c r="A352" s="341"/>
      <c r="B352" s="338"/>
      <c r="C352" s="90"/>
      <c r="D352" s="90"/>
      <c r="E352" s="90"/>
      <c r="F352" s="90"/>
      <c r="G352" s="304"/>
      <c r="H352" s="304"/>
      <c r="I352" s="304"/>
      <c r="J352" s="339"/>
      <c r="K352" s="339"/>
      <c r="L352" s="88"/>
      <c r="M352" s="88"/>
      <c r="N352" s="342"/>
      <c r="O352" s="342"/>
      <c r="P352" s="342"/>
      <c r="Q352" s="342"/>
      <c r="R352" s="342"/>
    </row>
    <row r="353" spans="1:18" s="340" customFormat="1" x14ac:dyDescent="0.3">
      <c r="A353" s="341"/>
      <c r="B353" s="338"/>
      <c r="C353" s="90"/>
      <c r="D353" s="90"/>
      <c r="E353" s="90"/>
      <c r="F353" s="90"/>
      <c r="G353" s="304"/>
      <c r="H353" s="304"/>
      <c r="I353" s="304"/>
      <c r="J353" s="339"/>
      <c r="K353" s="339"/>
      <c r="L353" s="88"/>
      <c r="M353" s="88"/>
      <c r="N353" s="342"/>
      <c r="O353" s="342"/>
      <c r="P353" s="342"/>
      <c r="Q353" s="342"/>
      <c r="R353" s="342"/>
    </row>
    <row r="354" spans="1:18" s="340" customFormat="1" x14ac:dyDescent="0.3">
      <c r="A354" s="341"/>
      <c r="B354" s="338"/>
      <c r="C354" s="90"/>
      <c r="D354" s="90"/>
      <c r="E354" s="90"/>
      <c r="F354" s="90"/>
      <c r="G354" s="304"/>
      <c r="H354" s="304"/>
      <c r="I354" s="304"/>
      <c r="J354" s="339"/>
      <c r="K354" s="339"/>
      <c r="L354" s="88"/>
      <c r="M354" s="88"/>
      <c r="N354" s="342"/>
      <c r="O354" s="342"/>
      <c r="P354" s="342"/>
      <c r="Q354" s="342"/>
      <c r="R354" s="342"/>
    </row>
    <row r="355" spans="1:18" s="340" customFormat="1" x14ac:dyDescent="0.3">
      <c r="A355" s="341"/>
      <c r="B355" s="338"/>
      <c r="C355" s="90"/>
      <c r="D355" s="90"/>
      <c r="E355" s="90"/>
      <c r="F355" s="90"/>
      <c r="G355" s="304"/>
      <c r="H355" s="304"/>
      <c r="I355" s="304"/>
      <c r="J355" s="339"/>
      <c r="K355" s="339"/>
      <c r="L355" s="88"/>
      <c r="M355" s="88"/>
      <c r="N355" s="342"/>
      <c r="O355" s="342"/>
      <c r="P355" s="342"/>
      <c r="Q355" s="342"/>
      <c r="R355" s="342"/>
    </row>
    <row r="356" spans="1:18" s="340" customFormat="1" x14ac:dyDescent="0.3">
      <c r="A356" s="341"/>
      <c r="B356" s="338"/>
      <c r="C356" s="90"/>
      <c r="D356" s="90"/>
      <c r="E356" s="90"/>
      <c r="F356" s="90"/>
      <c r="G356" s="304"/>
      <c r="H356" s="304"/>
      <c r="I356" s="304"/>
      <c r="J356" s="339"/>
      <c r="K356" s="339"/>
      <c r="L356" s="88"/>
      <c r="M356" s="88"/>
      <c r="N356" s="342"/>
      <c r="O356" s="342"/>
      <c r="P356" s="342"/>
      <c r="Q356" s="342"/>
      <c r="R356" s="342"/>
    </row>
    <row r="357" spans="1:18" s="340" customFormat="1" x14ac:dyDescent="0.3">
      <c r="A357" s="341"/>
      <c r="B357" s="338"/>
      <c r="C357" s="90"/>
      <c r="D357" s="90"/>
      <c r="E357" s="90"/>
      <c r="F357" s="90"/>
      <c r="G357" s="304"/>
      <c r="H357" s="304"/>
      <c r="I357" s="304"/>
      <c r="J357" s="339"/>
      <c r="K357" s="339"/>
      <c r="L357" s="88"/>
      <c r="M357" s="88"/>
      <c r="N357" s="342"/>
      <c r="O357" s="342"/>
      <c r="P357" s="342"/>
      <c r="Q357" s="342"/>
      <c r="R357" s="342"/>
    </row>
    <row r="358" spans="1:18" s="340" customFormat="1" x14ac:dyDescent="0.3">
      <c r="A358" s="341"/>
      <c r="B358" s="338"/>
      <c r="C358" s="90"/>
      <c r="D358" s="90"/>
      <c r="E358" s="90"/>
      <c r="F358" s="90"/>
      <c r="G358" s="304"/>
      <c r="H358" s="304"/>
      <c r="I358" s="304"/>
      <c r="J358" s="339"/>
      <c r="K358" s="339"/>
      <c r="L358" s="88"/>
      <c r="M358" s="88"/>
      <c r="N358" s="342"/>
      <c r="O358" s="342"/>
      <c r="P358" s="342"/>
      <c r="Q358" s="342"/>
      <c r="R358" s="342"/>
    </row>
    <row r="359" spans="1:18" s="340" customFormat="1" x14ac:dyDescent="0.3">
      <c r="A359" s="341"/>
      <c r="B359" s="338"/>
      <c r="C359" s="90"/>
      <c r="D359" s="90"/>
      <c r="E359" s="90"/>
      <c r="F359" s="90"/>
      <c r="G359" s="304"/>
      <c r="H359" s="304"/>
      <c r="I359" s="304"/>
      <c r="J359" s="339"/>
      <c r="K359" s="339"/>
      <c r="L359" s="88"/>
      <c r="M359" s="88"/>
      <c r="N359" s="342"/>
      <c r="O359" s="342"/>
      <c r="P359" s="342"/>
      <c r="Q359" s="342"/>
      <c r="R359" s="342"/>
    </row>
    <row r="360" spans="1:18" s="340" customFormat="1" x14ac:dyDescent="0.3">
      <c r="A360" s="341"/>
      <c r="B360" s="338"/>
      <c r="C360" s="90"/>
      <c r="D360" s="90"/>
      <c r="E360" s="90"/>
      <c r="F360" s="90"/>
      <c r="G360" s="304"/>
      <c r="H360" s="304"/>
      <c r="I360" s="304"/>
      <c r="J360" s="339"/>
      <c r="K360" s="339"/>
      <c r="L360" s="88"/>
      <c r="M360" s="88"/>
      <c r="N360" s="342"/>
      <c r="O360" s="342"/>
      <c r="P360" s="342"/>
      <c r="Q360" s="342"/>
      <c r="R360" s="342"/>
    </row>
    <row r="361" spans="1:18" s="340" customFormat="1" x14ac:dyDescent="0.3">
      <c r="A361" s="341"/>
      <c r="B361" s="338"/>
      <c r="C361" s="90"/>
      <c r="D361" s="90"/>
      <c r="E361" s="90"/>
      <c r="F361" s="90"/>
      <c r="G361" s="304"/>
      <c r="H361" s="304"/>
      <c r="I361" s="304"/>
      <c r="J361" s="339"/>
      <c r="K361" s="339"/>
      <c r="L361" s="88"/>
      <c r="M361" s="88"/>
      <c r="N361" s="342"/>
      <c r="O361" s="342"/>
      <c r="P361" s="342"/>
      <c r="Q361" s="342"/>
      <c r="R361" s="342"/>
    </row>
    <row r="362" spans="1:18" s="340" customFormat="1" x14ac:dyDescent="0.3">
      <c r="A362" s="341"/>
      <c r="B362" s="338"/>
      <c r="C362" s="90"/>
      <c r="D362" s="90"/>
      <c r="E362" s="90"/>
      <c r="F362" s="90"/>
      <c r="G362" s="304"/>
      <c r="H362" s="304"/>
      <c r="I362" s="304"/>
      <c r="J362" s="339"/>
      <c r="K362" s="339"/>
      <c r="L362" s="88"/>
      <c r="M362" s="88"/>
      <c r="N362" s="342"/>
      <c r="O362" s="342"/>
      <c r="P362" s="342"/>
      <c r="Q362" s="342"/>
      <c r="R362" s="342"/>
    </row>
    <row r="363" spans="1:18" s="340" customFormat="1" x14ac:dyDescent="0.3">
      <c r="A363" s="341"/>
      <c r="B363" s="338"/>
      <c r="C363" s="90"/>
      <c r="D363" s="90"/>
      <c r="E363" s="90"/>
      <c r="F363" s="90"/>
      <c r="G363" s="304"/>
      <c r="H363" s="304"/>
      <c r="I363" s="304"/>
      <c r="J363" s="339"/>
      <c r="K363" s="339"/>
      <c r="L363" s="88"/>
      <c r="M363" s="88"/>
      <c r="N363" s="342"/>
      <c r="O363" s="342"/>
      <c r="P363" s="342"/>
      <c r="Q363" s="342"/>
      <c r="R363" s="342"/>
    </row>
    <row r="364" spans="1:18" s="340" customFormat="1" x14ac:dyDescent="0.3">
      <c r="A364" s="341"/>
      <c r="B364" s="338"/>
      <c r="C364" s="90"/>
      <c r="D364" s="90"/>
      <c r="E364" s="90"/>
      <c r="F364" s="90"/>
      <c r="G364" s="304"/>
      <c r="H364" s="304"/>
      <c r="I364" s="304"/>
      <c r="J364" s="339"/>
      <c r="K364" s="339"/>
      <c r="L364" s="88"/>
      <c r="M364" s="88"/>
      <c r="N364" s="342"/>
      <c r="O364" s="342"/>
      <c r="P364" s="342"/>
      <c r="Q364" s="342"/>
      <c r="R364" s="342"/>
    </row>
    <row r="365" spans="1:18" s="340" customFormat="1" x14ac:dyDescent="0.3">
      <c r="A365" s="341"/>
      <c r="B365" s="338"/>
      <c r="C365" s="90"/>
      <c r="D365" s="90"/>
      <c r="E365" s="90"/>
      <c r="F365" s="90"/>
      <c r="G365" s="304"/>
      <c r="H365" s="304"/>
      <c r="I365" s="304"/>
      <c r="J365" s="339"/>
      <c r="K365" s="339"/>
      <c r="L365" s="88"/>
      <c r="M365" s="88"/>
      <c r="N365" s="342"/>
      <c r="O365" s="342"/>
      <c r="P365" s="342"/>
      <c r="Q365" s="342"/>
      <c r="R365" s="342"/>
    </row>
    <row r="366" spans="1:18" s="340" customFormat="1" x14ac:dyDescent="0.3">
      <c r="A366" s="341"/>
      <c r="B366" s="338"/>
      <c r="C366" s="90"/>
      <c r="D366" s="90"/>
      <c r="E366" s="90"/>
      <c r="F366" s="90"/>
      <c r="G366" s="304"/>
      <c r="H366" s="304"/>
      <c r="I366" s="304"/>
      <c r="J366" s="339"/>
      <c r="K366" s="339"/>
      <c r="L366" s="88"/>
      <c r="M366" s="88"/>
      <c r="N366" s="342"/>
      <c r="O366" s="342"/>
      <c r="P366" s="342"/>
      <c r="Q366" s="342"/>
      <c r="R366" s="342"/>
    </row>
    <row r="367" spans="1:18" s="340" customFormat="1" x14ac:dyDescent="0.3">
      <c r="A367" s="341"/>
      <c r="B367" s="338"/>
      <c r="C367" s="90"/>
      <c r="D367" s="90"/>
      <c r="E367" s="90"/>
      <c r="F367" s="90"/>
      <c r="G367" s="304"/>
      <c r="H367" s="304"/>
      <c r="I367" s="304"/>
      <c r="J367" s="339"/>
      <c r="K367" s="339"/>
      <c r="L367" s="88"/>
      <c r="M367" s="88"/>
      <c r="N367" s="342"/>
      <c r="O367" s="342"/>
      <c r="P367" s="342"/>
      <c r="Q367" s="342"/>
      <c r="R367" s="342"/>
    </row>
    <row r="368" spans="1:18" s="340" customFormat="1" x14ac:dyDescent="0.3">
      <c r="A368" s="341"/>
      <c r="B368" s="338"/>
      <c r="C368" s="90"/>
      <c r="D368" s="90"/>
      <c r="E368" s="90"/>
      <c r="F368" s="90"/>
      <c r="G368" s="304"/>
      <c r="H368" s="304"/>
      <c r="I368" s="304"/>
      <c r="J368" s="339"/>
      <c r="K368" s="339"/>
      <c r="L368" s="88"/>
      <c r="M368" s="88"/>
      <c r="N368" s="342"/>
      <c r="O368" s="342"/>
      <c r="P368" s="342"/>
      <c r="Q368" s="342"/>
      <c r="R368" s="342"/>
    </row>
    <row r="369" spans="1:18" s="340" customFormat="1" x14ac:dyDescent="0.3">
      <c r="A369" s="341"/>
      <c r="B369" s="338"/>
      <c r="C369" s="90"/>
      <c r="D369" s="90"/>
      <c r="E369" s="90"/>
      <c r="F369" s="90"/>
      <c r="G369" s="304"/>
      <c r="H369" s="304"/>
      <c r="I369" s="304"/>
      <c r="J369" s="339"/>
      <c r="K369" s="339"/>
      <c r="L369" s="88"/>
      <c r="M369" s="88"/>
      <c r="N369" s="342"/>
      <c r="O369" s="342"/>
      <c r="P369" s="342"/>
      <c r="Q369" s="342"/>
      <c r="R369" s="342"/>
    </row>
    <row r="370" spans="1:18" s="340" customFormat="1" x14ac:dyDescent="0.3">
      <c r="A370" s="341"/>
      <c r="B370" s="338"/>
      <c r="C370" s="90"/>
      <c r="D370" s="90"/>
      <c r="E370" s="90"/>
      <c r="F370" s="90"/>
      <c r="G370" s="304"/>
      <c r="H370" s="304"/>
      <c r="I370" s="304"/>
      <c r="J370" s="339"/>
      <c r="K370" s="339"/>
      <c r="L370" s="88"/>
      <c r="M370" s="88"/>
      <c r="N370" s="342"/>
      <c r="O370" s="342"/>
      <c r="P370" s="342"/>
      <c r="Q370" s="342"/>
      <c r="R370" s="342"/>
    </row>
    <row r="371" spans="1:18" s="340" customFormat="1" x14ac:dyDescent="0.3">
      <c r="A371" s="341"/>
      <c r="B371" s="338"/>
      <c r="C371" s="90"/>
      <c r="D371" s="90"/>
      <c r="E371" s="90"/>
      <c r="F371" s="90"/>
      <c r="G371" s="304"/>
      <c r="H371" s="304"/>
      <c r="I371" s="304"/>
      <c r="J371" s="339"/>
      <c r="K371" s="339"/>
      <c r="L371" s="88"/>
      <c r="M371" s="88"/>
      <c r="N371" s="342"/>
      <c r="O371" s="342"/>
      <c r="P371" s="342"/>
      <c r="Q371" s="342"/>
      <c r="R371" s="342"/>
    </row>
    <row r="372" spans="1:18" s="340" customFormat="1" x14ac:dyDescent="0.3">
      <c r="A372" s="341"/>
      <c r="B372" s="338"/>
      <c r="C372" s="90"/>
      <c r="D372" s="90"/>
      <c r="E372" s="90"/>
      <c r="F372" s="90"/>
      <c r="G372" s="304"/>
      <c r="H372" s="304"/>
      <c r="I372" s="304"/>
      <c r="J372" s="339"/>
      <c r="K372" s="339"/>
      <c r="L372" s="88"/>
      <c r="M372" s="88"/>
      <c r="N372" s="342"/>
      <c r="O372" s="342"/>
      <c r="P372" s="342"/>
      <c r="Q372" s="342"/>
      <c r="R372" s="342"/>
    </row>
    <row r="373" spans="1:18" s="340" customFormat="1" x14ac:dyDescent="0.3">
      <c r="A373" s="341"/>
      <c r="B373" s="338"/>
      <c r="C373" s="90"/>
      <c r="D373" s="90"/>
      <c r="E373" s="90"/>
      <c r="F373" s="90"/>
      <c r="G373" s="304"/>
      <c r="H373" s="304"/>
      <c r="I373" s="304"/>
      <c r="J373" s="339"/>
      <c r="K373" s="339"/>
      <c r="L373" s="88"/>
      <c r="M373" s="88"/>
      <c r="N373" s="342"/>
      <c r="O373" s="342"/>
      <c r="P373" s="342"/>
      <c r="Q373" s="342"/>
      <c r="R373" s="342"/>
    </row>
    <row r="374" spans="1:18" s="340" customFormat="1" x14ac:dyDescent="0.3">
      <c r="A374" s="341"/>
      <c r="B374" s="338"/>
      <c r="C374" s="90"/>
      <c r="D374" s="90"/>
      <c r="E374" s="90"/>
      <c r="F374" s="90"/>
      <c r="G374" s="304"/>
      <c r="H374" s="304"/>
      <c r="I374" s="304"/>
      <c r="J374" s="339"/>
      <c r="K374" s="339"/>
      <c r="L374" s="88"/>
      <c r="M374" s="88"/>
      <c r="N374" s="342"/>
      <c r="O374" s="342"/>
      <c r="P374" s="342"/>
      <c r="Q374" s="342"/>
      <c r="R374" s="342"/>
    </row>
    <row r="375" spans="1:18" s="340" customFormat="1" x14ac:dyDescent="0.3">
      <c r="A375" s="341"/>
      <c r="B375" s="338"/>
      <c r="C375" s="90"/>
      <c r="D375" s="90"/>
      <c r="E375" s="90"/>
      <c r="F375" s="90"/>
      <c r="G375" s="304"/>
      <c r="H375" s="304"/>
      <c r="I375" s="304"/>
      <c r="J375" s="339"/>
      <c r="K375" s="339"/>
      <c r="L375" s="88"/>
      <c r="M375" s="88"/>
      <c r="N375" s="342"/>
      <c r="O375" s="342"/>
      <c r="P375" s="342"/>
      <c r="Q375" s="342"/>
      <c r="R375" s="342"/>
    </row>
    <row r="376" spans="1:18" s="340" customFormat="1" x14ac:dyDescent="0.3">
      <c r="A376" s="341"/>
      <c r="B376" s="338"/>
      <c r="C376" s="90"/>
      <c r="D376" s="90"/>
      <c r="E376" s="90"/>
      <c r="F376" s="90"/>
      <c r="G376" s="304"/>
      <c r="H376" s="304"/>
      <c r="I376" s="304"/>
      <c r="J376" s="339"/>
      <c r="K376" s="339"/>
      <c r="L376" s="88"/>
      <c r="M376" s="88"/>
      <c r="N376" s="342"/>
      <c r="O376" s="342"/>
      <c r="P376" s="342"/>
      <c r="Q376" s="342"/>
      <c r="R376" s="342"/>
    </row>
    <row r="377" spans="1:18" s="340" customFormat="1" x14ac:dyDescent="0.3">
      <c r="A377" s="341"/>
      <c r="B377" s="338"/>
      <c r="C377" s="90"/>
      <c r="D377" s="90"/>
      <c r="E377" s="90"/>
      <c r="F377" s="90"/>
      <c r="G377" s="304"/>
      <c r="H377" s="304"/>
      <c r="I377" s="304"/>
      <c r="J377" s="339"/>
      <c r="K377" s="339"/>
      <c r="L377" s="88"/>
      <c r="M377" s="88"/>
      <c r="N377" s="342"/>
      <c r="O377" s="342"/>
      <c r="P377" s="342"/>
      <c r="Q377" s="342"/>
      <c r="R377" s="342"/>
    </row>
    <row r="378" spans="1:18" s="340" customFormat="1" x14ac:dyDescent="0.3">
      <c r="A378" s="341"/>
      <c r="B378" s="338"/>
      <c r="C378" s="90"/>
      <c r="D378" s="90"/>
      <c r="E378" s="90"/>
      <c r="F378" s="90"/>
      <c r="G378" s="304"/>
      <c r="H378" s="304"/>
      <c r="I378" s="304"/>
      <c r="J378" s="339"/>
      <c r="K378" s="339"/>
      <c r="L378" s="88"/>
      <c r="M378" s="88"/>
      <c r="N378" s="342"/>
      <c r="O378" s="342"/>
      <c r="P378" s="342"/>
      <c r="Q378" s="342"/>
      <c r="R378" s="342"/>
    </row>
    <row r="379" spans="1:18" s="340" customFormat="1" x14ac:dyDescent="0.3">
      <c r="A379" s="341"/>
      <c r="B379" s="338"/>
      <c r="C379" s="90"/>
      <c r="D379" s="90"/>
      <c r="E379" s="90"/>
      <c r="F379" s="90"/>
      <c r="G379" s="304"/>
      <c r="H379" s="304"/>
      <c r="I379" s="304"/>
      <c r="J379" s="339"/>
      <c r="K379" s="339"/>
      <c r="L379" s="88"/>
      <c r="M379" s="88"/>
      <c r="N379" s="342"/>
      <c r="O379" s="342"/>
      <c r="P379" s="342"/>
      <c r="Q379" s="342"/>
      <c r="R379" s="342"/>
    </row>
    <row r="380" spans="1:18" s="340" customFormat="1" x14ac:dyDescent="0.3">
      <c r="A380" s="341"/>
      <c r="B380" s="338"/>
      <c r="C380" s="90"/>
      <c r="D380" s="90"/>
      <c r="E380" s="90"/>
      <c r="F380" s="90"/>
      <c r="G380" s="304"/>
      <c r="H380" s="304"/>
      <c r="I380" s="304"/>
      <c r="J380" s="339"/>
      <c r="K380" s="339"/>
      <c r="L380" s="88"/>
      <c r="M380" s="88"/>
      <c r="N380" s="342"/>
      <c r="O380" s="342"/>
      <c r="P380" s="342"/>
      <c r="Q380" s="342"/>
      <c r="R380" s="342"/>
    </row>
    <row r="381" spans="1:18" s="340" customFormat="1" x14ac:dyDescent="0.3">
      <c r="A381" s="341"/>
      <c r="B381" s="338"/>
      <c r="C381" s="90"/>
      <c r="D381" s="90"/>
      <c r="E381" s="90"/>
      <c r="F381" s="90"/>
      <c r="G381" s="304"/>
      <c r="H381" s="304"/>
      <c r="I381" s="304"/>
      <c r="J381" s="339"/>
      <c r="K381" s="339"/>
      <c r="L381" s="88"/>
      <c r="M381" s="88"/>
      <c r="N381" s="342"/>
      <c r="O381" s="342"/>
      <c r="P381" s="342"/>
      <c r="Q381" s="342"/>
      <c r="R381" s="342"/>
    </row>
    <row r="382" spans="1:18" s="340" customFormat="1" x14ac:dyDescent="0.3">
      <c r="A382" s="341"/>
      <c r="B382" s="338"/>
      <c r="C382" s="90"/>
      <c r="D382" s="90"/>
      <c r="E382" s="90"/>
      <c r="F382" s="90"/>
      <c r="G382" s="304"/>
      <c r="H382" s="304"/>
      <c r="I382" s="304"/>
      <c r="J382" s="339"/>
      <c r="K382" s="339"/>
      <c r="L382" s="88"/>
      <c r="M382" s="88"/>
      <c r="N382" s="342"/>
      <c r="O382" s="342"/>
      <c r="P382" s="342"/>
      <c r="Q382" s="342"/>
      <c r="R382" s="342"/>
    </row>
    <row r="383" spans="1:18" s="340" customFormat="1" x14ac:dyDescent="0.3">
      <c r="A383" s="341"/>
      <c r="B383" s="338"/>
      <c r="C383" s="90"/>
      <c r="D383" s="90"/>
      <c r="E383" s="90"/>
      <c r="F383" s="90"/>
      <c r="G383" s="304"/>
      <c r="H383" s="304"/>
      <c r="I383" s="304"/>
      <c r="J383" s="339"/>
      <c r="K383" s="339"/>
      <c r="L383" s="88"/>
      <c r="M383" s="88"/>
      <c r="N383" s="342"/>
      <c r="O383" s="342"/>
      <c r="P383" s="342"/>
      <c r="Q383" s="342"/>
      <c r="R383" s="342"/>
    </row>
    <row r="384" spans="1:18" s="340" customFormat="1" x14ac:dyDescent="0.3">
      <c r="A384" s="341"/>
      <c r="B384" s="338"/>
      <c r="C384" s="90"/>
      <c r="D384" s="90"/>
      <c r="E384" s="90"/>
      <c r="F384" s="90"/>
      <c r="G384" s="304"/>
      <c r="H384" s="304"/>
      <c r="I384" s="304"/>
      <c r="J384" s="339"/>
      <c r="K384" s="339"/>
      <c r="L384" s="88"/>
      <c r="M384" s="88"/>
      <c r="N384" s="342"/>
      <c r="O384" s="342"/>
      <c r="P384" s="342"/>
      <c r="Q384" s="342"/>
      <c r="R384" s="342"/>
    </row>
    <row r="385" spans="1:18" s="340" customFormat="1" x14ac:dyDescent="0.3">
      <c r="A385" s="341"/>
      <c r="B385" s="338"/>
      <c r="C385" s="90"/>
      <c r="D385" s="90"/>
      <c r="E385" s="90"/>
      <c r="F385" s="90"/>
      <c r="G385" s="304"/>
      <c r="H385" s="304"/>
      <c r="I385" s="304"/>
      <c r="J385" s="339"/>
      <c r="K385" s="339"/>
      <c r="L385" s="88"/>
      <c r="M385" s="88"/>
      <c r="N385" s="342"/>
      <c r="O385" s="342"/>
      <c r="P385" s="342"/>
      <c r="Q385" s="342"/>
      <c r="R385" s="342"/>
    </row>
    <row r="386" spans="1:18" s="340" customFormat="1" x14ac:dyDescent="0.3">
      <c r="A386" s="341"/>
      <c r="B386" s="338"/>
      <c r="C386" s="90"/>
      <c r="D386" s="90"/>
      <c r="E386" s="90"/>
      <c r="F386" s="90"/>
      <c r="G386" s="304"/>
      <c r="H386" s="304"/>
      <c r="I386" s="304"/>
      <c r="J386" s="339"/>
      <c r="K386" s="339"/>
      <c r="L386" s="88"/>
      <c r="M386" s="88"/>
      <c r="N386" s="342"/>
      <c r="O386" s="342"/>
      <c r="P386" s="342"/>
      <c r="Q386" s="342"/>
      <c r="R386" s="342"/>
    </row>
    <row r="387" spans="1:18" s="340" customFormat="1" x14ac:dyDescent="0.3">
      <c r="A387" s="341"/>
      <c r="B387" s="338"/>
      <c r="C387" s="90"/>
      <c r="D387" s="90"/>
      <c r="E387" s="90"/>
      <c r="F387" s="90"/>
      <c r="G387" s="304"/>
      <c r="H387" s="304"/>
      <c r="I387" s="304"/>
      <c r="J387" s="339"/>
      <c r="K387" s="339"/>
      <c r="L387" s="88"/>
      <c r="M387" s="88"/>
      <c r="N387" s="342"/>
      <c r="O387" s="342"/>
      <c r="P387" s="342"/>
      <c r="Q387" s="342"/>
      <c r="R387" s="342"/>
    </row>
    <row r="388" spans="1:18" s="340" customFormat="1" x14ac:dyDescent="0.3">
      <c r="A388" s="341"/>
      <c r="B388" s="338"/>
      <c r="C388" s="90"/>
      <c r="D388" s="90"/>
      <c r="E388" s="90"/>
      <c r="F388" s="90"/>
      <c r="G388" s="304"/>
      <c r="H388" s="304"/>
      <c r="I388" s="304"/>
      <c r="J388" s="339"/>
      <c r="K388" s="339"/>
      <c r="L388" s="88"/>
      <c r="M388" s="88"/>
      <c r="N388" s="342"/>
      <c r="O388" s="342"/>
      <c r="P388" s="342"/>
      <c r="Q388" s="342"/>
      <c r="R388" s="342"/>
    </row>
    <row r="389" spans="1:18" s="340" customFormat="1" x14ac:dyDescent="0.3">
      <c r="A389" s="341"/>
      <c r="B389" s="338"/>
      <c r="C389" s="90"/>
      <c r="D389" s="90"/>
      <c r="E389" s="90"/>
      <c r="F389" s="90"/>
      <c r="G389" s="304"/>
      <c r="H389" s="304"/>
      <c r="I389" s="304"/>
      <c r="J389" s="339"/>
      <c r="K389" s="339"/>
      <c r="L389" s="88"/>
      <c r="M389" s="88"/>
      <c r="N389" s="342"/>
      <c r="O389" s="342"/>
      <c r="P389" s="342"/>
      <c r="Q389" s="342"/>
      <c r="R389" s="342"/>
    </row>
    <row r="390" spans="1:18" s="340" customFormat="1" x14ac:dyDescent="0.3">
      <c r="A390" s="341"/>
      <c r="B390" s="338"/>
      <c r="C390" s="90"/>
      <c r="D390" s="90"/>
      <c r="E390" s="90"/>
      <c r="F390" s="90"/>
      <c r="G390" s="304"/>
      <c r="H390" s="304"/>
      <c r="I390" s="304"/>
      <c r="J390" s="339"/>
      <c r="K390" s="339"/>
      <c r="L390" s="88"/>
      <c r="M390" s="88"/>
      <c r="N390" s="342"/>
      <c r="O390" s="342"/>
      <c r="P390" s="342"/>
      <c r="Q390" s="342"/>
      <c r="R390" s="342"/>
    </row>
    <row r="391" spans="1:18" s="340" customFormat="1" x14ac:dyDescent="0.3">
      <c r="A391" s="341"/>
      <c r="B391" s="338"/>
      <c r="C391" s="90"/>
      <c r="D391" s="90"/>
      <c r="E391" s="90"/>
      <c r="F391" s="90"/>
      <c r="G391" s="304"/>
      <c r="H391" s="304"/>
      <c r="I391" s="304"/>
      <c r="J391" s="339"/>
      <c r="K391" s="339"/>
      <c r="L391" s="88"/>
      <c r="M391" s="88"/>
      <c r="N391" s="342"/>
      <c r="O391" s="342"/>
      <c r="P391" s="342"/>
      <c r="Q391" s="342"/>
      <c r="R391" s="342"/>
    </row>
    <row r="392" spans="1:18" s="340" customFormat="1" x14ac:dyDescent="0.3">
      <c r="A392" s="341"/>
      <c r="B392" s="338"/>
      <c r="C392" s="90"/>
      <c r="D392" s="90"/>
      <c r="E392" s="90"/>
      <c r="F392" s="90"/>
      <c r="G392" s="304"/>
      <c r="H392" s="304"/>
      <c r="I392" s="304"/>
      <c r="J392" s="339"/>
      <c r="K392" s="339"/>
      <c r="L392" s="88"/>
      <c r="M392" s="88"/>
      <c r="N392" s="342"/>
      <c r="O392" s="342"/>
      <c r="P392" s="342"/>
      <c r="Q392" s="342"/>
      <c r="R392" s="342"/>
    </row>
    <row r="393" spans="1:18" s="340" customFormat="1" x14ac:dyDescent="0.3">
      <c r="A393" s="341"/>
      <c r="B393" s="338"/>
      <c r="C393" s="90"/>
      <c r="D393" s="90"/>
      <c r="E393" s="90"/>
      <c r="F393" s="90"/>
      <c r="G393" s="304"/>
      <c r="H393" s="304"/>
      <c r="I393" s="304"/>
      <c r="J393" s="339"/>
      <c r="K393" s="339"/>
      <c r="L393" s="88"/>
      <c r="M393" s="88"/>
      <c r="N393" s="342"/>
      <c r="O393" s="342"/>
      <c r="P393" s="342"/>
      <c r="Q393" s="342"/>
      <c r="R393" s="342"/>
    </row>
    <row r="394" spans="1:18" s="340" customFormat="1" x14ac:dyDescent="0.3">
      <c r="A394" s="341"/>
      <c r="B394" s="338"/>
      <c r="C394" s="90"/>
      <c r="D394" s="90"/>
      <c r="E394" s="90"/>
      <c r="F394" s="90"/>
      <c r="G394" s="304"/>
      <c r="H394" s="304"/>
      <c r="I394" s="304"/>
      <c r="J394" s="339"/>
      <c r="K394" s="339"/>
      <c r="L394" s="88"/>
      <c r="M394" s="88"/>
      <c r="N394" s="342"/>
      <c r="O394" s="342"/>
      <c r="P394" s="342"/>
      <c r="Q394" s="342"/>
      <c r="R394" s="342"/>
    </row>
    <row r="395" spans="1:18" s="340" customFormat="1" x14ac:dyDescent="0.3">
      <c r="A395" s="341"/>
      <c r="B395" s="338"/>
      <c r="C395" s="90"/>
      <c r="D395" s="90"/>
      <c r="E395" s="90"/>
      <c r="F395" s="90"/>
      <c r="G395" s="304"/>
      <c r="H395" s="304"/>
      <c r="I395" s="304"/>
      <c r="J395" s="339"/>
      <c r="K395" s="339"/>
      <c r="L395" s="88"/>
      <c r="M395" s="88"/>
      <c r="N395" s="342"/>
      <c r="O395" s="342"/>
      <c r="P395" s="342"/>
      <c r="Q395" s="342"/>
      <c r="R395" s="342"/>
    </row>
    <row r="396" spans="1:18" s="340" customFormat="1" x14ac:dyDescent="0.3">
      <c r="A396" s="341"/>
      <c r="B396" s="338"/>
      <c r="C396" s="90"/>
      <c r="D396" s="90"/>
      <c r="E396" s="90"/>
      <c r="F396" s="90"/>
      <c r="G396" s="304"/>
      <c r="H396" s="304"/>
      <c r="I396" s="304"/>
      <c r="J396" s="339"/>
      <c r="K396" s="339"/>
      <c r="L396" s="88"/>
      <c r="M396" s="88"/>
      <c r="N396" s="342"/>
      <c r="O396" s="342"/>
      <c r="P396" s="342"/>
      <c r="Q396" s="342"/>
      <c r="R396" s="342"/>
    </row>
    <row r="397" spans="1:18" s="340" customFormat="1" x14ac:dyDescent="0.3">
      <c r="A397" s="341"/>
      <c r="B397" s="338"/>
      <c r="C397" s="90"/>
      <c r="D397" s="90"/>
      <c r="E397" s="90"/>
      <c r="F397" s="90"/>
      <c r="G397" s="304"/>
      <c r="H397" s="304"/>
      <c r="I397" s="304"/>
      <c r="J397" s="339"/>
      <c r="K397" s="339"/>
      <c r="L397" s="88"/>
      <c r="M397" s="88"/>
      <c r="N397" s="342"/>
      <c r="O397" s="342"/>
      <c r="P397" s="342"/>
      <c r="Q397" s="342"/>
      <c r="R397" s="342"/>
    </row>
    <row r="398" spans="1:18" s="340" customFormat="1" x14ac:dyDescent="0.3">
      <c r="A398" s="341"/>
      <c r="B398" s="338"/>
      <c r="C398" s="90"/>
      <c r="D398" s="90"/>
      <c r="E398" s="90"/>
      <c r="F398" s="90"/>
      <c r="G398" s="304"/>
      <c r="H398" s="304"/>
      <c r="I398" s="304"/>
      <c r="J398" s="339"/>
      <c r="K398" s="339"/>
      <c r="L398" s="88"/>
      <c r="M398" s="88"/>
      <c r="N398" s="342"/>
      <c r="O398" s="342"/>
      <c r="P398" s="342"/>
      <c r="Q398" s="342"/>
      <c r="R398" s="342"/>
    </row>
    <row r="399" spans="1:18" s="340" customFormat="1" x14ac:dyDescent="0.3">
      <c r="A399" s="341"/>
      <c r="B399" s="338"/>
      <c r="C399" s="90"/>
      <c r="D399" s="90"/>
      <c r="E399" s="90"/>
      <c r="F399" s="90"/>
      <c r="G399" s="304"/>
      <c r="H399" s="304"/>
      <c r="I399" s="304"/>
      <c r="J399" s="339"/>
      <c r="K399" s="339"/>
      <c r="L399" s="88"/>
      <c r="M399" s="88"/>
      <c r="N399" s="342"/>
      <c r="O399" s="342"/>
      <c r="P399" s="342"/>
      <c r="Q399" s="342"/>
      <c r="R399" s="342"/>
    </row>
    <row r="400" spans="1:18" s="340" customFormat="1" x14ac:dyDescent="0.3">
      <c r="A400" s="341"/>
      <c r="B400" s="338"/>
      <c r="C400" s="90"/>
      <c r="D400" s="90"/>
      <c r="E400" s="90"/>
      <c r="F400" s="90"/>
      <c r="G400" s="304"/>
      <c r="H400" s="304"/>
      <c r="I400" s="304"/>
      <c r="J400" s="339"/>
      <c r="K400" s="339"/>
      <c r="L400" s="88"/>
      <c r="M400" s="88"/>
      <c r="N400" s="342"/>
      <c r="O400" s="342"/>
      <c r="P400" s="342"/>
      <c r="Q400" s="342"/>
      <c r="R400" s="342"/>
    </row>
    <row r="401" spans="1:18" s="340" customFormat="1" x14ac:dyDescent="0.3">
      <c r="A401" s="341"/>
      <c r="B401" s="338"/>
      <c r="C401" s="90"/>
      <c r="D401" s="90"/>
      <c r="E401" s="90"/>
      <c r="F401" s="90"/>
      <c r="G401" s="304"/>
      <c r="H401" s="304"/>
      <c r="I401" s="304"/>
      <c r="J401" s="339"/>
      <c r="K401" s="339"/>
      <c r="L401" s="88"/>
      <c r="M401" s="88"/>
      <c r="N401" s="342"/>
      <c r="O401" s="342"/>
      <c r="P401" s="342"/>
      <c r="Q401" s="342"/>
      <c r="R401" s="342"/>
    </row>
    <row r="402" spans="1:18" s="340" customFormat="1" x14ac:dyDescent="0.3">
      <c r="A402" s="341"/>
      <c r="B402" s="338"/>
      <c r="C402" s="90"/>
      <c r="D402" s="90"/>
      <c r="E402" s="90"/>
      <c r="F402" s="90"/>
      <c r="G402" s="304"/>
      <c r="H402" s="304"/>
      <c r="I402" s="304"/>
      <c r="J402" s="339"/>
      <c r="K402" s="339"/>
      <c r="L402" s="88"/>
      <c r="M402" s="88"/>
      <c r="N402" s="342"/>
      <c r="O402" s="342"/>
      <c r="P402" s="342"/>
      <c r="Q402" s="342"/>
      <c r="R402" s="342"/>
    </row>
    <row r="403" spans="1:18" s="340" customFormat="1" x14ac:dyDescent="0.3">
      <c r="A403" s="341"/>
      <c r="B403" s="338"/>
      <c r="C403" s="90"/>
      <c r="D403" s="90"/>
      <c r="E403" s="90"/>
      <c r="F403" s="90"/>
      <c r="G403" s="304"/>
      <c r="H403" s="304"/>
      <c r="I403" s="304"/>
      <c r="J403" s="339"/>
      <c r="K403" s="339"/>
      <c r="L403" s="88"/>
      <c r="M403" s="88"/>
      <c r="N403" s="342"/>
      <c r="O403" s="342"/>
      <c r="P403" s="342"/>
      <c r="Q403" s="342"/>
      <c r="R403" s="342"/>
    </row>
    <row r="404" spans="1:18" s="340" customFormat="1" x14ac:dyDescent="0.3">
      <c r="A404" s="341"/>
      <c r="B404" s="338"/>
      <c r="C404" s="90"/>
      <c r="D404" s="90"/>
      <c r="E404" s="90"/>
      <c r="F404" s="90"/>
      <c r="G404" s="304"/>
      <c r="H404" s="304"/>
      <c r="I404" s="304"/>
      <c r="J404" s="339"/>
      <c r="K404" s="339"/>
      <c r="L404" s="88"/>
      <c r="M404" s="88"/>
      <c r="N404" s="342"/>
      <c r="O404" s="342"/>
      <c r="P404" s="342"/>
      <c r="Q404" s="342"/>
      <c r="R404" s="342"/>
    </row>
    <row r="405" spans="1:18" s="340" customFormat="1" x14ac:dyDescent="0.3">
      <c r="A405" s="341"/>
      <c r="B405" s="338"/>
      <c r="C405" s="90"/>
      <c r="D405" s="90"/>
      <c r="E405" s="90"/>
      <c r="F405" s="90"/>
      <c r="G405" s="304"/>
      <c r="H405" s="304"/>
      <c r="I405" s="304"/>
      <c r="J405" s="339"/>
      <c r="K405" s="339"/>
      <c r="L405" s="88"/>
      <c r="M405" s="88"/>
      <c r="N405" s="342"/>
      <c r="O405" s="342"/>
      <c r="P405" s="342"/>
      <c r="Q405" s="342"/>
      <c r="R405" s="342"/>
    </row>
    <row r="406" spans="1:18" s="340" customFormat="1" x14ac:dyDescent="0.3">
      <c r="A406" s="341"/>
      <c r="B406" s="338"/>
      <c r="C406" s="90"/>
      <c r="D406" s="90"/>
      <c r="E406" s="90"/>
      <c r="F406" s="90"/>
      <c r="G406" s="304"/>
      <c r="H406" s="304"/>
      <c r="I406" s="304"/>
      <c r="J406" s="339"/>
      <c r="K406" s="339"/>
      <c r="L406" s="88"/>
      <c r="M406" s="88"/>
      <c r="N406" s="342"/>
      <c r="O406" s="342"/>
      <c r="P406" s="342"/>
      <c r="Q406" s="342"/>
      <c r="R406" s="342"/>
    </row>
    <row r="407" spans="1:18" s="340" customFormat="1" x14ac:dyDescent="0.3">
      <c r="A407" s="341"/>
      <c r="B407" s="338"/>
      <c r="C407" s="90"/>
      <c r="D407" s="90"/>
      <c r="E407" s="90"/>
      <c r="F407" s="90"/>
      <c r="G407" s="304"/>
      <c r="H407" s="304"/>
      <c r="I407" s="304"/>
      <c r="J407" s="339"/>
      <c r="K407" s="339"/>
      <c r="L407" s="88"/>
      <c r="M407" s="88"/>
      <c r="N407" s="342"/>
      <c r="O407" s="342"/>
      <c r="P407" s="342"/>
      <c r="Q407" s="342"/>
      <c r="R407" s="342"/>
    </row>
    <row r="408" spans="1:18" s="340" customFormat="1" x14ac:dyDescent="0.3">
      <c r="A408" s="341"/>
      <c r="B408" s="338"/>
      <c r="C408" s="90"/>
      <c r="D408" s="90"/>
      <c r="E408" s="90"/>
      <c r="F408" s="90"/>
      <c r="G408" s="304"/>
      <c r="H408" s="304"/>
      <c r="I408" s="304"/>
      <c r="J408" s="339"/>
      <c r="K408" s="339"/>
      <c r="L408" s="88"/>
      <c r="M408" s="88"/>
      <c r="N408" s="342"/>
      <c r="O408" s="342"/>
      <c r="P408" s="342"/>
      <c r="Q408" s="342"/>
      <c r="R408" s="342"/>
    </row>
    <row r="409" spans="1:18" s="340" customFormat="1" x14ac:dyDescent="0.3">
      <c r="A409" s="341"/>
      <c r="B409" s="338"/>
      <c r="C409" s="90"/>
      <c r="D409" s="90"/>
      <c r="E409" s="90"/>
      <c r="F409" s="90"/>
      <c r="G409" s="304"/>
      <c r="H409" s="304"/>
      <c r="I409" s="304"/>
      <c r="J409" s="339"/>
      <c r="K409" s="339"/>
      <c r="L409" s="88"/>
      <c r="M409" s="88"/>
      <c r="N409" s="342"/>
      <c r="O409" s="342"/>
      <c r="P409" s="342"/>
      <c r="Q409" s="342"/>
      <c r="R409" s="342"/>
    </row>
    <row r="410" spans="1:18" s="340" customFormat="1" x14ac:dyDescent="0.3">
      <c r="A410" s="341"/>
      <c r="B410" s="338"/>
      <c r="C410" s="90"/>
      <c r="D410" s="90"/>
      <c r="E410" s="90"/>
      <c r="F410" s="90"/>
      <c r="G410" s="304"/>
      <c r="H410" s="304"/>
      <c r="I410" s="304"/>
      <c r="J410" s="339"/>
      <c r="K410" s="339"/>
      <c r="L410" s="88"/>
      <c r="M410" s="88"/>
      <c r="N410" s="342"/>
      <c r="O410" s="342"/>
      <c r="P410" s="342"/>
      <c r="Q410" s="342"/>
      <c r="R410" s="342"/>
    </row>
    <row r="411" spans="1:18" s="340" customFormat="1" x14ac:dyDescent="0.3">
      <c r="A411" s="341"/>
      <c r="B411" s="338"/>
      <c r="C411" s="90"/>
      <c r="D411" s="90"/>
      <c r="E411" s="90"/>
      <c r="F411" s="90"/>
      <c r="G411" s="304"/>
      <c r="H411" s="304"/>
      <c r="I411" s="304"/>
      <c r="J411" s="339"/>
      <c r="K411" s="339"/>
      <c r="L411" s="88"/>
      <c r="M411" s="88"/>
      <c r="N411" s="342"/>
      <c r="O411" s="342"/>
      <c r="P411" s="342"/>
      <c r="Q411" s="342"/>
      <c r="R411" s="342"/>
    </row>
    <row r="412" spans="1:18" s="340" customFormat="1" x14ac:dyDescent="0.3">
      <c r="A412" s="341"/>
      <c r="B412" s="338"/>
      <c r="C412" s="90"/>
      <c r="D412" s="90"/>
      <c r="E412" s="90"/>
      <c r="F412" s="90"/>
      <c r="G412" s="304"/>
      <c r="H412" s="304"/>
      <c r="I412" s="304"/>
      <c r="J412" s="339"/>
      <c r="K412" s="339"/>
      <c r="L412" s="88"/>
      <c r="M412" s="88"/>
      <c r="N412" s="342"/>
      <c r="O412" s="342"/>
      <c r="P412" s="342"/>
      <c r="Q412" s="342"/>
      <c r="R412" s="342"/>
    </row>
    <row r="413" spans="1:18" s="340" customFormat="1" x14ac:dyDescent="0.3">
      <c r="A413" s="341"/>
      <c r="B413" s="338"/>
      <c r="C413" s="90"/>
      <c r="D413" s="90"/>
      <c r="E413" s="90"/>
      <c r="F413" s="90"/>
      <c r="G413" s="304"/>
      <c r="H413" s="304"/>
      <c r="I413" s="304"/>
      <c r="J413" s="339"/>
      <c r="K413" s="339"/>
      <c r="L413" s="88"/>
      <c r="M413" s="88"/>
      <c r="N413" s="342"/>
      <c r="O413" s="342"/>
      <c r="P413" s="342"/>
      <c r="Q413" s="342"/>
      <c r="R413" s="342"/>
    </row>
    <row r="414" spans="1:18" s="340" customFormat="1" x14ac:dyDescent="0.3">
      <c r="A414" s="341"/>
      <c r="B414" s="338"/>
      <c r="C414" s="90"/>
      <c r="D414" s="90"/>
      <c r="E414" s="90"/>
      <c r="F414" s="90"/>
      <c r="G414" s="304"/>
      <c r="H414" s="304"/>
      <c r="I414" s="304"/>
      <c r="J414" s="339"/>
      <c r="K414" s="339"/>
      <c r="L414" s="88"/>
      <c r="M414" s="88"/>
      <c r="N414" s="342"/>
      <c r="O414" s="342"/>
      <c r="P414" s="342"/>
      <c r="Q414" s="342"/>
      <c r="R414" s="342"/>
    </row>
    <row r="415" spans="1:18" s="340" customFormat="1" x14ac:dyDescent="0.3">
      <c r="A415" s="341"/>
      <c r="B415" s="338"/>
      <c r="C415" s="90"/>
      <c r="D415" s="90"/>
      <c r="E415" s="90"/>
      <c r="F415" s="90"/>
      <c r="G415" s="304"/>
      <c r="H415" s="304"/>
      <c r="I415" s="304"/>
      <c r="J415" s="339"/>
      <c r="K415" s="339"/>
      <c r="L415" s="88"/>
      <c r="M415" s="88"/>
      <c r="N415" s="342"/>
      <c r="O415" s="342"/>
      <c r="P415" s="342"/>
      <c r="Q415" s="342"/>
      <c r="R415" s="342"/>
    </row>
    <row r="416" spans="1:18" s="340" customFormat="1" x14ac:dyDescent="0.3">
      <c r="A416" s="341"/>
      <c r="B416" s="338"/>
      <c r="C416" s="90"/>
      <c r="D416" s="90"/>
      <c r="E416" s="90"/>
      <c r="F416" s="90"/>
      <c r="G416" s="304"/>
      <c r="H416" s="304"/>
      <c r="I416" s="304"/>
      <c r="J416" s="339"/>
      <c r="K416" s="339"/>
      <c r="L416" s="88"/>
      <c r="M416" s="88"/>
      <c r="N416" s="342"/>
      <c r="O416" s="342"/>
      <c r="P416" s="342"/>
      <c r="Q416" s="342"/>
      <c r="R416" s="342"/>
    </row>
    <row r="417" spans="1:18" s="340" customFormat="1" x14ac:dyDescent="0.3">
      <c r="A417" s="341"/>
      <c r="B417" s="338"/>
      <c r="C417" s="90"/>
      <c r="D417" s="90"/>
      <c r="E417" s="90"/>
      <c r="F417" s="90"/>
      <c r="G417" s="304"/>
      <c r="H417" s="304"/>
      <c r="I417" s="304"/>
      <c r="J417" s="339"/>
      <c r="K417" s="339"/>
      <c r="L417" s="88"/>
      <c r="M417" s="88"/>
      <c r="N417" s="342"/>
      <c r="O417" s="342"/>
      <c r="P417" s="342"/>
      <c r="Q417" s="342"/>
      <c r="R417" s="342"/>
    </row>
    <row r="418" spans="1:18" s="340" customFormat="1" x14ac:dyDescent="0.3">
      <c r="A418" s="341"/>
      <c r="B418" s="338"/>
      <c r="C418" s="90"/>
      <c r="D418" s="90"/>
      <c r="E418" s="90"/>
      <c r="F418" s="90"/>
      <c r="G418" s="304"/>
      <c r="H418" s="304"/>
      <c r="I418" s="304"/>
      <c r="J418" s="339"/>
      <c r="K418" s="339"/>
      <c r="L418" s="88"/>
      <c r="M418" s="88"/>
      <c r="N418" s="342"/>
      <c r="O418" s="342"/>
      <c r="P418" s="342"/>
      <c r="Q418" s="342"/>
      <c r="R418" s="342"/>
    </row>
    <row r="419" spans="1:18" s="340" customFormat="1" x14ac:dyDescent="0.3">
      <c r="A419" s="341"/>
      <c r="B419" s="338"/>
      <c r="C419" s="90"/>
      <c r="D419" s="90"/>
      <c r="E419" s="90"/>
      <c r="F419" s="90"/>
      <c r="G419" s="304"/>
      <c r="H419" s="304"/>
      <c r="I419" s="304"/>
      <c r="J419" s="339"/>
      <c r="K419" s="339"/>
      <c r="L419" s="88"/>
      <c r="M419" s="88"/>
      <c r="N419" s="342"/>
      <c r="O419" s="342"/>
      <c r="P419" s="342"/>
      <c r="Q419" s="342"/>
      <c r="R419" s="342"/>
    </row>
    <row r="420" spans="1:18" s="340" customFormat="1" x14ac:dyDescent="0.3">
      <c r="A420" s="341"/>
      <c r="B420" s="338"/>
      <c r="C420" s="90"/>
      <c r="D420" s="90"/>
      <c r="E420" s="90"/>
      <c r="F420" s="90"/>
      <c r="G420" s="304"/>
      <c r="H420" s="304"/>
      <c r="I420" s="304"/>
      <c r="J420" s="339"/>
      <c r="K420" s="339"/>
      <c r="L420" s="88"/>
      <c r="M420" s="88"/>
      <c r="N420" s="342"/>
      <c r="O420" s="342"/>
      <c r="P420" s="342"/>
      <c r="Q420" s="342"/>
      <c r="R420" s="342"/>
    </row>
    <row r="421" spans="1:18" s="340" customFormat="1" x14ac:dyDescent="0.3">
      <c r="A421" s="341"/>
      <c r="B421" s="338"/>
      <c r="C421" s="90"/>
      <c r="D421" s="90"/>
      <c r="E421" s="90"/>
      <c r="F421" s="90"/>
      <c r="G421" s="304"/>
      <c r="H421" s="304"/>
      <c r="I421" s="304"/>
      <c r="J421" s="339"/>
      <c r="K421" s="339"/>
      <c r="L421" s="88"/>
      <c r="M421" s="88"/>
      <c r="N421" s="342"/>
      <c r="O421" s="342"/>
      <c r="P421" s="342"/>
      <c r="Q421" s="342"/>
      <c r="R421" s="342"/>
    </row>
    <row r="422" spans="1:18" s="340" customFormat="1" x14ac:dyDescent="0.3">
      <c r="A422" s="341"/>
      <c r="B422" s="338"/>
      <c r="C422" s="90"/>
      <c r="D422" s="90"/>
      <c r="E422" s="90"/>
      <c r="F422" s="90"/>
      <c r="G422" s="304"/>
      <c r="H422" s="304"/>
      <c r="I422" s="304"/>
      <c r="J422" s="339"/>
      <c r="K422" s="339"/>
      <c r="L422" s="88"/>
      <c r="M422" s="88"/>
      <c r="N422" s="342"/>
      <c r="O422" s="342"/>
      <c r="P422" s="342"/>
      <c r="Q422" s="342"/>
      <c r="R422" s="342"/>
    </row>
    <row r="423" spans="1:18" s="340" customFormat="1" x14ac:dyDescent="0.3">
      <c r="A423" s="341"/>
      <c r="B423" s="338"/>
      <c r="C423" s="90"/>
      <c r="D423" s="90"/>
      <c r="E423" s="90"/>
      <c r="F423" s="90"/>
      <c r="G423" s="304"/>
      <c r="H423" s="304"/>
      <c r="I423" s="304"/>
      <c r="J423" s="339"/>
      <c r="K423" s="339"/>
      <c r="L423" s="88"/>
      <c r="M423" s="88"/>
      <c r="N423" s="342"/>
      <c r="O423" s="342"/>
      <c r="P423" s="342"/>
      <c r="Q423" s="342"/>
      <c r="R423" s="342"/>
    </row>
    <row r="424" spans="1:18" s="340" customFormat="1" x14ac:dyDescent="0.3">
      <c r="A424" s="341"/>
      <c r="B424" s="338"/>
      <c r="C424" s="90"/>
      <c r="D424" s="90"/>
      <c r="E424" s="90"/>
      <c r="F424" s="90"/>
      <c r="G424" s="304"/>
      <c r="H424" s="304"/>
      <c r="I424" s="304"/>
      <c r="J424" s="339"/>
      <c r="K424" s="339"/>
      <c r="L424" s="88"/>
      <c r="M424" s="88"/>
      <c r="N424" s="342"/>
      <c r="O424" s="342"/>
      <c r="P424" s="342"/>
      <c r="Q424" s="342"/>
      <c r="R424" s="342"/>
    </row>
    <row r="425" spans="1:18" s="340" customFormat="1" x14ac:dyDescent="0.3">
      <c r="A425" s="341"/>
      <c r="B425" s="338"/>
      <c r="C425" s="90"/>
      <c r="D425" s="90"/>
      <c r="E425" s="90"/>
      <c r="F425" s="90"/>
      <c r="G425" s="304"/>
      <c r="H425" s="304"/>
      <c r="I425" s="304"/>
      <c r="J425" s="339"/>
      <c r="K425" s="339"/>
      <c r="L425" s="88"/>
      <c r="M425" s="88"/>
      <c r="N425" s="342"/>
      <c r="O425" s="342"/>
      <c r="P425" s="342"/>
      <c r="Q425" s="342"/>
      <c r="R425" s="342"/>
    </row>
    <row r="426" spans="1:18" s="340" customFormat="1" x14ac:dyDescent="0.3">
      <c r="A426" s="341"/>
      <c r="B426" s="338"/>
      <c r="C426" s="90"/>
      <c r="D426" s="90"/>
      <c r="E426" s="90"/>
      <c r="F426" s="90"/>
      <c r="G426" s="304"/>
      <c r="H426" s="304"/>
      <c r="I426" s="304"/>
      <c r="J426" s="339"/>
      <c r="K426" s="339"/>
      <c r="L426" s="88"/>
      <c r="M426" s="88"/>
      <c r="N426" s="342"/>
      <c r="O426" s="342"/>
      <c r="P426" s="342"/>
      <c r="Q426" s="342"/>
      <c r="R426" s="342"/>
    </row>
    <row r="427" spans="1:18" s="340" customFormat="1" x14ac:dyDescent="0.3">
      <c r="A427" s="341"/>
      <c r="B427" s="338"/>
      <c r="C427" s="90"/>
      <c r="D427" s="90"/>
      <c r="E427" s="90"/>
      <c r="F427" s="90"/>
      <c r="G427" s="304"/>
      <c r="H427" s="304"/>
      <c r="I427" s="304"/>
      <c r="J427" s="339"/>
      <c r="K427" s="339"/>
      <c r="L427" s="88"/>
      <c r="M427" s="88"/>
      <c r="N427" s="342"/>
      <c r="O427" s="342"/>
      <c r="P427" s="342"/>
      <c r="Q427" s="342"/>
      <c r="R427" s="342"/>
    </row>
    <row r="428" spans="1:18" s="340" customFormat="1" x14ac:dyDescent="0.3">
      <c r="A428" s="341"/>
      <c r="B428" s="338"/>
      <c r="C428" s="90"/>
      <c r="D428" s="90"/>
      <c r="E428" s="90"/>
      <c r="F428" s="90"/>
      <c r="G428" s="304"/>
      <c r="H428" s="304"/>
      <c r="I428" s="304"/>
      <c r="J428" s="339"/>
      <c r="K428" s="339"/>
      <c r="L428" s="88"/>
      <c r="M428" s="88"/>
      <c r="N428" s="342"/>
      <c r="O428" s="342"/>
      <c r="P428" s="342"/>
      <c r="Q428" s="342"/>
      <c r="R428" s="342"/>
    </row>
    <row r="429" spans="1:18" s="340" customFormat="1" x14ac:dyDescent="0.3">
      <c r="A429" s="341"/>
      <c r="B429" s="338"/>
      <c r="C429" s="90"/>
      <c r="D429" s="90"/>
      <c r="E429" s="90"/>
      <c r="F429" s="90"/>
      <c r="G429" s="304"/>
      <c r="H429" s="304"/>
      <c r="I429" s="304"/>
      <c r="J429" s="339"/>
      <c r="K429" s="339"/>
      <c r="L429" s="88"/>
      <c r="M429" s="88"/>
      <c r="N429" s="342"/>
      <c r="O429" s="342"/>
      <c r="P429" s="342"/>
      <c r="Q429" s="342"/>
      <c r="R429" s="342"/>
    </row>
    <row r="430" spans="1:18" s="340" customFormat="1" x14ac:dyDescent="0.3">
      <c r="A430" s="341"/>
      <c r="B430" s="338"/>
      <c r="C430" s="90"/>
      <c r="D430" s="90"/>
      <c r="E430" s="90"/>
      <c r="F430" s="90"/>
      <c r="G430" s="304"/>
      <c r="H430" s="304"/>
      <c r="I430" s="304"/>
      <c r="J430" s="339"/>
      <c r="K430" s="339"/>
      <c r="L430" s="88"/>
      <c r="M430" s="88"/>
      <c r="N430" s="342"/>
      <c r="O430" s="342"/>
      <c r="P430" s="342"/>
      <c r="Q430" s="342"/>
      <c r="R430" s="342"/>
    </row>
    <row r="431" spans="1:18" s="340" customFormat="1" x14ac:dyDescent="0.3">
      <c r="A431" s="341"/>
      <c r="B431" s="338"/>
      <c r="C431" s="90"/>
      <c r="D431" s="90"/>
      <c r="E431" s="90"/>
      <c r="F431" s="90"/>
      <c r="G431" s="304"/>
      <c r="H431" s="304"/>
      <c r="I431" s="304"/>
      <c r="J431" s="339"/>
      <c r="K431" s="339"/>
      <c r="L431" s="88"/>
      <c r="M431" s="88"/>
      <c r="N431" s="342"/>
      <c r="O431" s="342"/>
      <c r="P431" s="342"/>
      <c r="Q431" s="342"/>
      <c r="R431" s="342"/>
    </row>
    <row r="432" spans="1:18" s="340" customFormat="1" x14ac:dyDescent="0.3">
      <c r="A432" s="341"/>
      <c r="B432" s="338"/>
      <c r="C432" s="90"/>
      <c r="D432" s="90"/>
      <c r="E432" s="90"/>
      <c r="F432" s="90"/>
      <c r="G432" s="304"/>
      <c r="H432" s="304"/>
      <c r="I432" s="304"/>
      <c r="J432" s="339"/>
      <c r="K432" s="339"/>
      <c r="L432" s="88"/>
      <c r="M432" s="88"/>
      <c r="N432" s="342"/>
      <c r="O432" s="342"/>
      <c r="P432" s="342"/>
      <c r="Q432" s="342"/>
      <c r="R432" s="342"/>
    </row>
    <row r="433" spans="1:18" s="340" customFormat="1" x14ac:dyDescent="0.3">
      <c r="A433" s="341"/>
      <c r="B433" s="338"/>
      <c r="C433" s="90"/>
      <c r="D433" s="90"/>
      <c r="E433" s="90"/>
      <c r="F433" s="90"/>
      <c r="G433" s="304"/>
      <c r="H433" s="304"/>
      <c r="I433" s="304"/>
      <c r="J433" s="339"/>
      <c r="K433" s="339"/>
      <c r="L433" s="88"/>
      <c r="M433" s="88"/>
      <c r="N433" s="342"/>
      <c r="O433" s="342"/>
      <c r="P433" s="342"/>
      <c r="Q433" s="342"/>
      <c r="R433" s="342"/>
    </row>
    <row r="434" spans="1:18" s="340" customFormat="1" x14ac:dyDescent="0.3">
      <c r="A434" s="341"/>
      <c r="B434" s="338"/>
      <c r="C434" s="90"/>
      <c r="D434" s="90"/>
      <c r="E434" s="90"/>
      <c r="F434" s="90"/>
      <c r="G434" s="304"/>
      <c r="H434" s="304"/>
      <c r="I434" s="304"/>
      <c r="J434" s="339"/>
      <c r="K434" s="339"/>
      <c r="L434" s="88"/>
      <c r="M434" s="88"/>
      <c r="N434" s="342"/>
      <c r="O434" s="342"/>
      <c r="P434" s="342"/>
      <c r="Q434" s="342"/>
      <c r="R434" s="342"/>
    </row>
    <row r="435" spans="1:18" s="340" customFormat="1" x14ac:dyDescent="0.3">
      <c r="A435" s="341"/>
      <c r="B435" s="338"/>
      <c r="C435" s="90"/>
      <c r="D435" s="90"/>
      <c r="E435" s="90"/>
      <c r="F435" s="90"/>
      <c r="G435" s="304"/>
      <c r="H435" s="304"/>
      <c r="I435" s="304"/>
      <c r="J435" s="339"/>
      <c r="K435" s="339"/>
      <c r="L435" s="88"/>
      <c r="M435" s="88"/>
      <c r="N435" s="342"/>
      <c r="O435" s="342"/>
      <c r="P435" s="342"/>
      <c r="Q435" s="342"/>
      <c r="R435" s="342"/>
    </row>
    <row r="436" spans="1:18" s="340" customFormat="1" x14ac:dyDescent="0.3">
      <c r="A436" s="341"/>
      <c r="B436" s="338"/>
      <c r="C436" s="90"/>
      <c r="D436" s="90"/>
      <c r="E436" s="90"/>
      <c r="F436" s="90"/>
      <c r="G436" s="304"/>
      <c r="H436" s="304"/>
      <c r="I436" s="304"/>
      <c r="J436" s="339"/>
      <c r="K436" s="339"/>
      <c r="L436" s="88"/>
      <c r="M436" s="88"/>
      <c r="N436" s="342"/>
      <c r="O436" s="342"/>
      <c r="P436" s="342"/>
      <c r="Q436" s="342"/>
      <c r="R436" s="342"/>
    </row>
    <row r="437" spans="1:18" s="340" customFormat="1" x14ac:dyDescent="0.3">
      <c r="A437" s="341"/>
      <c r="B437" s="338"/>
      <c r="C437" s="90"/>
      <c r="D437" s="90"/>
      <c r="E437" s="90"/>
      <c r="F437" s="90"/>
      <c r="G437" s="304"/>
      <c r="H437" s="304"/>
      <c r="I437" s="304"/>
      <c r="J437" s="339"/>
      <c r="K437" s="339"/>
      <c r="L437" s="88"/>
      <c r="M437" s="88"/>
      <c r="N437" s="342"/>
      <c r="O437" s="342"/>
      <c r="P437" s="342"/>
      <c r="Q437" s="342"/>
      <c r="R437" s="342"/>
    </row>
    <row r="438" spans="1:18" s="340" customFormat="1" x14ac:dyDescent="0.3">
      <c r="A438" s="341"/>
      <c r="B438" s="338"/>
      <c r="C438" s="90"/>
      <c r="D438" s="90"/>
      <c r="E438" s="90"/>
      <c r="F438" s="90"/>
      <c r="G438" s="304"/>
      <c r="H438" s="304"/>
      <c r="I438" s="304"/>
      <c r="J438" s="339"/>
      <c r="K438" s="339"/>
      <c r="L438" s="88"/>
      <c r="M438" s="88"/>
      <c r="N438" s="342"/>
      <c r="O438" s="342"/>
      <c r="P438" s="342"/>
      <c r="Q438" s="342"/>
      <c r="R438" s="342"/>
    </row>
    <row r="439" spans="1:18" s="340" customFormat="1" x14ac:dyDescent="0.3">
      <c r="A439" s="341"/>
      <c r="B439" s="338"/>
      <c r="C439" s="90"/>
      <c r="D439" s="90"/>
      <c r="E439" s="90"/>
      <c r="F439" s="90"/>
      <c r="G439" s="304"/>
      <c r="H439" s="304"/>
      <c r="I439" s="304"/>
      <c r="J439" s="339"/>
      <c r="K439" s="339"/>
      <c r="L439" s="88"/>
      <c r="M439" s="88"/>
      <c r="N439" s="342"/>
      <c r="O439" s="342"/>
      <c r="P439" s="342"/>
      <c r="Q439" s="342"/>
      <c r="R439" s="342"/>
    </row>
    <row r="440" spans="1:18" s="340" customFormat="1" x14ac:dyDescent="0.3">
      <c r="A440" s="341"/>
      <c r="B440" s="338"/>
      <c r="C440" s="90"/>
      <c r="D440" s="90"/>
      <c r="E440" s="90"/>
      <c r="F440" s="90"/>
      <c r="G440" s="304"/>
      <c r="H440" s="304"/>
      <c r="I440" s="304"/>
      <c r="J440" s="339"/>
      <c r="K440" s="339"/>
      <c r="L440" s="88"/>
      <c r="M440" s="88"/>
      <c r="N440" s="342"/>
      <c r="O440" s="342"/>
      <c r="P440" s="342"/>
      <c r="Q440" s="342"/>
      <c r="R440" s="342"/>
    </row>
    <row r="441" spans="1:18" s="340" customFormat="1" x14ac:dyDescent="0.3">
      <c r="A441" s="341"/>
      <c r="B441" s="338"/>
      <c r="C441" s="90"/>
      <c r="D441" s="90"/>
      <c r="E441" s="90"/>
      <c r="F441" s="90"/>
      <c r="G441" s="304"/>
      <c r="H441" s="304"/>
      <c r="I441" s="304"/>
      <c r="J441" s="339"/>
      <c r="K441" s="339"/>
      <c r="L441" s="88"/>
      <c r="M441" s="88"/>
      <c r="N441" s="342"/>
      <c r="O441" s="342"/>
      <c r="P441" s="342"/>
      <c r="Q441" s="342"/>
      <c r="R441" s="342"/>
    </row>
    <row r="442" spans="1:18" s="340" customFormat="1" x14ac:dyDescent="0.3">
      <c r="A442" s="341"/>
      <c r="B442" s="338"/>
      <c r="C442" s="90"/>
      <c r="D442" s="90"/>
      <c r="E442" s="90"/>
      <c r="F442" s="90"/>
      <c r="G442" s="304"/>
      <c r="H442" s="304"/>
      <c r="I442" s="304"/>
      <c r="J442" s="339"/>
      <c r="K442" s="339"/>
      <c r="L442" s="88"/>
      <c r="M442" s="88"/>
      <c r="N442" s="342"/>
      <c r="O442" s="342"/>
      <c r="P442" s="342"/>
      <c r="Q442" s="342"/>
      <c r="R442" s="342"/>
    </row>
    <row r="443" spans="1:18" s="340" customFormat="1" x14ac:dyDescent="0.3">
      <c r="A443" s="341"/>
      <c r="B443" s="338"/>
      <c r="C443" s="90"/>
      <c r="D443" s="90"/>
      <c r="E443" s="90"/>
      <c r="F443" s="90"/>
      <c r="G443" s="304"/>
      <c r="H443" s="304"/>
      <c r="I443" s="304"/>
      <c r="J443" s="339"/>
      <c r="K443" s="339"/>
      <c r="L443" s="88"/>
      <c r="M443" s="88"/>
      <c r="N443" s="342"/>
      <c r="O443" s="342"/>
      <c r="P443" s="342"/>
      <c r="Q443" s="342"/>
      <c r="R443" s="342"/>
    </row>
    <row r="444" spans="1:18" s="340" customFormat="1" x14ac:dyDescent="0.3">
      <c r="A444" s="341"/>
      <c r="B444" s="338"/>
      <c r="C444" s="90"/>
      <c r="D444" s="90"/>
      <c r="E444" s="90"/>
      <c r="F444" s="90"/>
      <c r="G444" s="304"/>
      <c r="H444" s="304"/>
      <c r="I444" s="304"/>
      <c r="J444" s="339"/>
      <c r="K444" s="339"/>
      <c r="L444" s="88"/>
      <c r="M444" s="88"/>
      <c r="N444" s="342"/>
      <c r="O444" s="342"/>
      <c r="P444" s="342"/>
      <c r="Q444" s="342"/>
      <c r="R444" s="342"/>
    </row>
    <row r="445" spans="1:18" s="340" customFormat="1" x14ac:dyDescent="0.3">
      <c r="A445" s="341"/>
      <c r="B445" s="338"/>
      <c r="C445" s="90"/>
      <c r="D445" s="90"/>
      <c r="E445" s="90"/>
      <c r="F445" s="90"/>
      <c r="G445" s="304"/>
      <c r="H445" s="304"/>
      <c r="I445" s="304"/>
      <c r="J445" s="339"/>
      <c r="K445" s="339"/>
      <c r="L445" s="88"/>
      <c r="M445" s="88"/>
      <c r="N445" s="342"/>
      <c r="O445" s="342"/>
      <c r="P445" s="342"/>
      <c r="Q445" s="342"/>
      <c r="R445" s="342"/>
    </row>
    <row r="446" spans="1:18" s="340" customFormat="1" x14ac:dyDescent="0.3">
      <c r="A446" s="341"/>
      <c r="B446" s="338"/>
      <c r="C446" s="90"/>
      <c r="D446" s="90"/>
      <c r="E446" s="90"/>
      <c r="F446" s="90"/>
      <c r="G446" s="304"/>
      <c r="H446" s="304"/>
      <c r="I446" s="304"/>
      <c r="J446" s="339"/>
      <c r="K446" s="339"/>
      <c r="L446" s="88"/>
      <c r="M446" s="88"/>
      <c r="N446" s="342"/>
      <c r="O446" s="342"/>
      <c r="P446" s="342"/>
      <c r="Q446" s="342"/>
      <c r="R446" s="342"/>
    </row>
    <row r="447" spans="1:18" s="340" customFormat="1" x14ac:dyDescent="0.3">
      <c r="A447" s="341"/>
      <c r="B447" s="338"/>
      <c r="C447" s="90"/>
      <c r="D447" s="90"/>
      <c r="E447" s="90"/>
      <c r="F447" s="90"/>
      <c r="G447" s="304"/>
      <c r="H447" s="304"/>
      <c r="I447" s="304"/>
      <c r="J447" s="339"/>
      <c r="K447" s="339"/>
      <c r="L447" s="88"/>
      <c r="M447" s="88"/>
      <c r="N447" s="342"/>
      <c r="O447" s="342"/>
      <c r="P447" s="342"/>
      <c r="Q447" s="342"/>
      <c r="R447" s="342"/>
    </row>
    <row r="448" spans="1:18" s="340" customFormat="1" x14ac:dyDescent="0.3">
      <c r="A448" s="341"/>
      <c r="B448" s="338"/>
      <c r="C448" s="90"/>
      <c r="D448" s="90"/>
      <c r="E448" s="90"/>
      <c r="F448" s="90"/>
      <c r="G448" s="304"/>
      <c r="H448" s="304"/>
      <c r="I448" s="304"/>
      <c r="J448" s="339"/>
      <c r="K448" s="339"/>
      <c r="L448" s="88"/>
      <c r="M448" s="88"/>
      <c r="N448" s="342"/>
      <c r="O448" s="342"/>
      <c r="P448" s="342"/>
      <c r="Q448" s="342"/>
      <c r="R448" s="342"/>
    </row>
    <row r="449" spans="1:18" s="340" customFormat="1" x14ac:dyDescent="0.3">
      <c r="A449" s="341"/>
      <c r="B449" s="338"/>
      <c r="C449" s="90"/>
      <c r="D449" s="90"/>
      <c r="E449" s="90"/>
      <c r="F449" s="90"/>
      <c r="G449" s="304"/>
      <c r="H449" s="304"/>
      <c r="I449" s="304"/>
      <c r="J449" s="339"/>
      <c r="K449" s="339"/>
      <c r="L449" s="88"/>
      <c r="M449" s="88"/>
      <c r="N449" s="342"/>
      <c r="O449" s="342"/>
      <c r="P449" s="342"/>
      <c r="Q449" s="342"/>
      <c r="R449" s="342"/>
    </row>
    <row r="450" spans="1:18" s="340" customFormat="1" x14ac:dyDescent="0.3">
      <c r="A450" s="341"/>
      <c r="B450" s="338"/>
      <c r="C450" s="90"/>
      <c r="D450" s="90"/>
      <c r="E450" s="90"/>
      <c r="F450" s="90"/>
      <c r="G450" s="304"/>
      <c r="H450" s="304"/>
      <c r="I450" s="304"/>
      <c r="J450" s="339"/>
      <c r="K450" s="339"/>
      <c r="L450" s="88"/>
      <c r="M450" s="88"/>
      <c r="N450" s="342"/>
      <c r="O450" s="342"/>
      <c r="P450" s="342"/>
      <c r="Q450" s="342"/>
      <c r="R450" s="342"/>
    </row>
    <row r="451" spans="1:18" s="340" customFormat="1" x14ac:dyDescent="0.3">
      <c r="A451" s="341"/>
      <c r="B451" s="338"/>
      <c r="C451" s="90"/>
      <c r="D451" s="90"/>
      <c r="E451" s="90"/>
      <c r="F451" s="90"/>
      <c r="G451" s="304"/>
      <c r="H451" s="304"/>
      <c r="I451" s="304"/>
      <c r="J451" s="339"/>
      <c r="K451" s="339"/>
      <c r="L451" s="88"/>
      <c r="M451" s="88"/>
      <c r="N451" s="342"/>
      <c r="O451" s="342"/>
      <c r="P451" s="342"/>
      <c r="Q451" s="342"/>
      <c r="R451" s="342"/>
    </row>
    <row r="452" spans="1:18" s="340" customFormat="1" x14ac:dyDescent="0.3">
      <c r="A452" s="341"/>
      <c r="B452" s="338"/>
      <c r="C452" s="90"/>
      <c r="D452" s="90"/>
      <c r="E452" s="90"/>
      <c r="F452" s="90"/>
      <c r="G452" s="304"/>
      <c r="H452" s="304"/>
      <c r="I452" s="304"/>
      <c r="J452" s="339"/>
      <c r="K452" s="339"/>
      <c r="L452" s="88"/>
      <c r="M452" s="88"/>
      <c r="N452" s="342"/>
      <c r="O452" s="342"/>
      <c r="P452" s="342"/>
      <c r="Q452" s="342"/>
      <c r="R452" s="342"/>
    </row>
    <row r="453" spans="1:18" s="340" customFormat="1" x14ac:dyDescent="0.3">
      <c r="A453" s="341"/>
      <c r="B453" s="338"/>
      <c r="C453" s="90"/>
      <c r="D453" s="90"/>
      <c r="E453" s="90"/>
      <c r="F453" s="90"/>
      <c r="G453" s="304"/>
      <c r="H453" s="304"/>
      <c r="I453" s="304"/>
      <c r="J453" s="339"/>
      <c r="K453" s="339"/>
      <c r="L453" s="88"/>
      <c r="M453" s="88"/>
      <c r="N453" s="342"/>
      <c r="O453" s="342"/>
      <c r="P453" s="342"/>
      <c r="Q453" s="342"/>
      <c r="R453" s="342"/>
    </row>
    <row r="454" spans="1:18" s="340" customFormat="1" x14ac:dyDescent="0.3">
      <c r="A454" s="341"/>
      <c r="B454" s="338"/>
      <c r="C454" s="90"/>
      <c r="D454" s="90"/>
      <c r="E454" s="90"/>
      <c r="F454" s="90"/>
      <c r="G454" s="304"/>
      <c r="H454" s="304"/>
      <c r="I454" s="304"/>
      <c r="J454" s="339"/>
      <c r="K454" s="339"/>
      <c r="L454" s="88"/>
      <c r="M454" s="88"/>
      <c r="N454" s="342"/>
      <c r="O454" s="342"/>
      <c r="P454" s="342"/>
      <c r="Q454" s="342"/>
      <c r="R454" s="342"/>
    </row>
    <row r="455" spans="1:18" s="340" customFormat="1" x14ac:dyDescent="0.3">
      <c r="A455" s="341"/>
      <c r="B455" s="338"/>
      <c r="C455" s="90"/>
      <c r="D455" s="90"/>
      <c r="E455" s="90"/>
      <c r="F455" s="90"/>
      <c r="G455" s="304"/>
      <c r="H455" s="304"/>
      <c r="I455" s="304"/>
      <c r="J455" s="339"/>
      <c r="K455" s="339"/>
      <c r="L455" s="88"/>
      <c r="M455" s="88"/>
      <c r="N455" s="342"/>
      <c r="O455" s="342"/>
      <c r="P455" s="342"/>
      <c r="Q455" s="342"/>
      <c r="R455" s="342"/>
    </row>
    <row r="456" spans="1:18" s="340" customFormat="1" x14ac:dyDescent="0.3">
      <c r="A456" s="341"/>
      <c r="B456" s="338"/>
      <c r="C456" s="90"/>
      <c r="D456" s="90"/>
      <c r="E456" s="90"/>
      <c r="F456" s="90"/>
      <c r="G456" s="304"/>
      <c r="H456" s="304"/>
      <c r="I456" s="304"/>
      <c r="J456" s="339"/>
      <c r="K456" s="339"/>
      <c r="L456" s="88"/>
      <c r="M456" s="88"/>
      <c r="N456" s="342"/>
      <c r="O456" s="342"/>
      <c r="P456" s="342"/>
      <c r="Q456" s="342"/>
      <c r="R456" s="342"/>
    </row>
    <row r="457" spans="1:18" s="340" customFormat="1" x14ac:dyDescent="0.3">
      <c r="A457" s="341"/>
      <c r="B457" s="338"/>
      <c r="C457" s="90"/>
      <c r="D457" s="90"/>
      <c r="E457" s="90"/>
      <c r="F457" s="90"/>
      <c r="G457" s="304"/>
      <c r="H457" s="304"/>
      <c r="I457" s="304"/>
      <c r="J457" s="339"/>
      <c r="K457" s="339"/>
      <c r="L457" s="88"/>
      <c r="M457" s="88"/>
      <c r="N457" s="342"/>
      <c r="O457" s="342"/>
      <c r="P457" s="342"/>
      <c r="Q457" s="342"/>
      <c r="R457" s="342"/>
    </row>
    <row r="458" spans="1:18" s="340" customFormat="1" x14ac:dyDescent="0.3">
      <c r="A458" s="341"/>
      <c r="B458" s="338"/>
      <c r="C458" s="90"/>
      <c r="D458" s="90"/>
      <c r="E458" s="90"/>
      <c r="F458" s="90"/>
      <c r="G458" s="304"/>
      <c r="H458" s="304"/>
      <c r="I458" s="304"/>
      <c r="J458" s="339"/>
      <c r="K458" s="339"/>
      <c r="L458" s="88"/>
      <c r="M458" s="88"/>
      <c r="N458" s="342"/>
      <c r="O458" s="342"/>
      <c r="P458" s="342"/>
      <c r="Q458" s="342"/>
      <c r="R458" s="342"/>
    </row>
    <row r="459" spans="1:18" s="340" customFormat="1" x14ac:dyDescent="0.3">
      <c r="A459" s="341"/>
      <c r="B459" s="338"/>
      <c r="C459" s="90"/>
      <c r="D459" s="90"/>
      <c r="E459" s="90"/>
      <c r="F459" s="90"/>
      <c r="G459" s="304"/>
      <c r="H459" s="304"/>
      <c r="I459" s="304"/>
      <c r="J459" s="339"/>
      <c r="K459" s="339"/>
      <c r="L459" s="88"/>
      <c r="M459" s="88"/>
      <c r="N459" s="342"/>
      <c r="O459" s="342"/>
      <c r="P459" s="342"/>
      <c r="Q459" s="342"/>
      <c r="R459" s="342"/>
    </row>
    <row r="460" spans="1:18" s="340" customFormat="1" x14ac:dyDescent="0.3">
      <c r="A460" s="341"/>
      <c r="B460" s="338"/>
      <c r="C460" s="90"/>
      <c r="D460" s="90"/>
      <c r="E460" s="90"/>
      <c r="F460" s="90"/>
      <c r="G460" s="304"/>
      <c r="H460" s="304"/>
      <c r="I460" s="304"/>
      <c r="J460" s="339"/>
      <c r="K460" s="339"/>
      <c r="L460" s="88"/>
      <c r="M460" s="88"/>
      <c r="N460" s="342"/>
      <c r="O460" s="342"/>
      <c r="P460" s="342"/>
      <c r="Q460" s="342"/>
      <c r="R460" s="342"/>
    </row>
    <row r="461" spans="1:18" s="340" customFormat="1" x14ac:dyDescent="0.3">
      <c r="A461" s="341"/>
      <c r="B461" s="338"/>
      <c r="C461" s="90"/>
      <c r="D461" s="90"/>
      <c r="E461" s="90"/>
      <c r="F461" s="90"/>
      <c r="G461" s="304"/>
      <c r="H461" s="304"/>
      <c r="I461" s="304"/>
      <c r="J461" s="339"/>
      <c r="K461" s="339"/>
      <c r="L461" s="88"/>
      <c r="M461" s="88"/>
      <c r="N461" s="342"/>
      <c r="O461" s="342"/>
      <c r="P461" s="342"/>
      <c r="Q461" s="342"/>
      <c r="R461" s="342"/>
    </row>
    <row r="462" spans="1:18" s="340" customFormat="1" x14ac:dyDescent="0.3">
      <c r="A462" s="341"/>
      <c r="B462" s="338"/>
      <c r="C462" s="90"/>
      <c r="D462" s="90"/>
      <c r="E462" s="90"/>
      <c r="F462" s="90"/>
      <c r="G462" s="304"/>
      <c r="H462" s="304"/>
      <c r="I462" s="304"/>
      <c r="J462" s="339"/>
      <c r="K462" s="339"/>
      <c r="L462" s="88"/>
      <c r="M462" s="88"/>
      <c r="N462" s="342"/>
      <c r="O462" s="342"/>
      <c r="P462" s="342"/>
      <c r="Q462" s="342"/>
      <c r="R462" s="342"/>
    </row>
    <row r="463" spans="1:18" s="340" customFormat="1" x14ac:dyDescent="0.3">
      <c r="A463" s="341"/>
      <c r="B463" s="338"/>
      <c r="C463" s="90"/>
      <c r="D463" s="90"/>
      <c r="E463" s="90"/>
      <c r="F463" s="90"/>
      <c r="G463" s="304"/>
      <c r="H463" s="304"/>
      <c r="I463" s="304"/>
      <c r="J463" s="339"/>
      <c r="K463" s="339"/>
      <c r="L463" s="88"/>
      <c r="M463" s="88"/>
      <c r="N463" s="342"/>
      <c r="O463" s="342"/>
      <c r="P463" s="342"/>
      <c r="Q463" s="342"/>
      <c r="R463" s="342"/>
    </row>
    <row r="464" spans="1:18" s="340" customFormat="1" x14ac:dyDescent="0.3">
      <c r="A464" s="341"/>
      <c r="B464" s="338"/>
      <c r="C464" s="90"/>
      <c r="D464" s="90"/>
      <c r="E464" s="90"/>
      <c r="F464" s="90"/>
      <c r="G464" s="304"/>
      <c r="H464" s="304"/>
      <c r="I464" s="304"/>
      <c r="J464" s="339"/>
      <c r="K464" s="339"/>
      <c r="L464" s="88"/>
      <c r="M464" s="88"/>
      <c r="N464" s="342"/>
      <c r="O464" s="342"/>
      <c r="P464" s="342"/>
      <c r="Q464" s="342"/>
      <c r="R464" s="342"/>
    </row>
    <row r="465" spans="1:18" s="340" customFormat="1" x14ac:dyDescent="0.3">
      <c r="A465" s="341"/>
      <c r="B465" s="338"/>
      <c r="C465" s="90"/>
      <c r="D465" s="90"/>
      <c r="E465" s="90"/>
      <c r="F465" s="90"/>
      <c r="G465" s="304"/>
      <c r="H465" s="304"/>
      <c r="I465" s="304"/>
      <c r="J465" s="339"/>
      <c r="K465" s="339"/>
      <c r="L465" s="88"/>
      <c r="M465" s="88"/>
      <c r="N465" s="342"/>
      <c r="O465" s="342"/>
      <c r="P465" s="342"/>
      <c r="Q465" s="342"/>
      <c r="R465" s="342"/>
    </row>
    <row r="466" spans="1:18" s="340" customFormat="1" x14ac:dyDescent="0.3">
      <c r="A466" s="341"/>
      <c r="B466" s="338"/>
      <c r="C466" s="90"/>
      <c r="D466" s="90"/>
      <c r="E466" s="90"/>
      <c r="F466" s="90"/>
      <c r="G466" s="304"/>
      <c r="H466" s="304"/>
      <c r="I466" s="304"/>
      <c r="J466" s="339"/>
      <c r="K466" s="339"/>
      <c r="L466" s="88"/>
      <c r="M466" s="88"/>
      <c r="N466" s="342"/>
      <c r="O466" s="342"/>
      <c r="P466" s="342"/>
      <c r="Q466" s="342"/>
      <c r="R466" s="342"/>
    </row>
    <row r="467" spans="1:18" s="340" customFormat="1" x14ac:dyDescent="0.3">
      <c r="A467" s="341"/>
      <c r="B467" s="338"/>
      <c r="C467" s="90"/>
      <c r="D467" s="90"/>
      <c r="E467" s="90"/>
      <c r="F467" s="90"/>
      <c r="G467" s="304"/>
      <c r="H467" s="304"/>
      <c r="I467" s="304"/>
      <c r="J467" s="339"/>
      <c r="K467" s="339"/>
      <c r="L467" s="88"/>
      <c r="M467" s="88"/>
      <c r="N467" s="342"/>
      <c r="O467" s="342"/>
      <c r="P467" s="342"/>
      <c r="Q467" s="342"/>
      <c r="R467" s="342"/>
    </row>
    <row r="468" spans="1:18" s="340" customFormat="1" x14ac:dyDescent="0.3">
      <c r="A468" s="341"/>
      <c r="B468" s="338"/>
      <c r="C468" s="90"/>
      <c r="D468" s="90"/>
      <c r="E468" s="90"/>
      <c r="F468" s="90"/>
      <c r="G468" s="304"/>
      <c r="H468" s="304"/>
      <c r="I468" s="304"/>
      <c r="J468" s="339"/>
      <c r="K468" s="339"/>
      <c r="L468" s="88"/>
      <c r="M468" s="88"/>
      <c r="N468" s="342"/>
      <c r="O468" s="342"/>
      <c r="P468" s="342"/>
      <c r="Q468" s="342"/>
      <c r="R468" s="342"/>
    </row>
    <row r="469" spans="1:18" s="340" customFormat="1" x14ac:dyDescent="0.3">
      <c r="A469" s="341"/>
      <c r="B469" s="338"/>
      <c r="C469" s="90"/>
      <c r="D469" s="90"/>
      <c r="E469" s="90"/>
      <c r="F469" s="90"/>
      <c r="G469" s="304"/>
      <c r="H469" s="304"/>
      <c r="I469" s="304"/>
      <c r="J469" s="339"/>
      <c r="K469" s="339"/>
      <c r="L469" s="88"/>
      <c r="M469" s="88"/>
      <c r="N469" s="342"/>
      <c r="O469" s="342"/>
      <c r="P469" s="342"/>
      <c r="Q469" s="342"/>
      <c r="R469" s="342"/>
    </row>
    <row r="470" spans="1:18" s="340" customFormat="1" x14ac:dyDescent="0.3">
      <c r="A470" s="341"/>
      <c r="B470" s="338"/>
      <c r="C470" s="90"/>
      <c r="D470" s="90"/>
      <c r="E470" s="90"/>
      <c r="F470" s="90"/>
      <c r="G470" s="304"/>
      <c r="H470" s="304"/>
      <c r="I470" s="304"/>
      <c r="J470" s="339"/>
      <c r="K470" s="339"/>
      <c r="L470" s="88"/>
      <c r="M470" s="88"/>
      <c r="N470" s="342"/>
      <c r="O470" s="342"/>
      <c r="P470" s="342"/>
      <c r="Q470" s="342"/>
      <c r="R470" s="342"/>
    </row>
    <row r="471" spans="1:18" s="340" customFormat="1" x14ac:dyDescent="0.3">
      <c r="A471" s="341"/>
      <c r="B471" s="338"/>
      <c r="C471" s="90"/>
      <c r="D471" s="90"/>
      <c r="E471" s="90"/>
      <c r="F471" s="90"/>
      <c r="G471" s="304"/>
      <c r="H471" s="304"/>
      <c r="I471" s="304"/>
      <c r="J471" s="339"/>
      <c r="K471" s="339"/>
      <c r="L471" s="88"/>
      <c r="M471" s="88"/>
      <c r="N471" s="342"/>
      <c r="O471" s="342"/>
      <c r="P471" s="342"/>
      <c r="Q471" s="342"/>
      <c r="R471" s="342"/>
    </row>
    <row r="472" spans="1:18" s="340" customFormat="1" x14ac:dyDescent="0.3">
      <c r="A472" s="341"/>
      <c r="B472" s="338"/>
      <c r="C472" s="90"/>
      <c r="D472" s="90"/>
      <c r="E472" s="90"/>
      <c r="F472" s="90"/>
      <c r="G472" s="304"/>
      <c r="H472" s="304"/>
      <c r="I472" s="304"/>
      <c r="J472" s="339"/>
      <c r="K472" s="339"/>
      <c r="L472" s="88"/>
      <c r="M472" s="88"/>
      <c r="N472" s="342"/>
      <c r="O472" s="342"/>
      <c r="P472" s="342"/>
      <c r="Q472" s="342"/>
      <c r="R472" s="342"/>
    </row>
    <row r="473" spans="1:18" s="340" customFormat="1" x14ac:dyDescent="0.3">
      <c r="A473" s="341"/>
      <c r="B473" s="338"/>
      <c r="C473" s="90"/>
      <c r="D473" s="90"/>
      <c r="E473" s="90"/>
      <c r="F473" s="90"/>
      <c r="G473" s="304"/>
      <c r="H473" s="304"/>
      <c r="I473" s="304"/>
      <c r="J473" s="339"/>
      <c r="K473" s="339"/>
      <c r="L473" s="88"/>
      <c r="M473" s="88"/>
      <c r="N473" s="342"/>
      <c r="O473" s="342"/>
      <c r="P473" s="342"/>
      <c r="Q473" s="342"/>
      <c r="R473" s="342"/>
    </row>
    <row r="474" spans="1:18" s="340" customFormat="1" x14ac:dyDescent="0.3">
      <c r="A474" s="341"/>
      <c r="B474" s="338"/>
      <c r="C474" s="90"/>
      <c r="D474" s="90"/>
      <c r="E474" s="90"/>
      <c r="F474" s="90"/>
      <c r="G474" s="304"/>
      <c r="H474" s="304"/>
      <c r="I474" s="304"/>
      <c r="J474" s="339"/>
      <c r="K474" s="339"/>
      <c r="L474" s="88"/>
      <c r="M474" s="88"/>
      <c r="N474" s="342"/>
      <c r="O474" s="342"/>
      <c r="P474" s="342"/>
      <c r="Q474" s="342"/>
      <c r="R474" s="342"/>
    </row>
    <row r="475" spans="1:18" s="340" customFormat="1" x14ac:dyDescent="0.3">
      <c r="A475" s="341"/>
      <c r="B475" s="338"/>
      <c r="C475" s="90"/>
      <c r="D475" s="90"/>
      <c r="E475" s="90"/>
      <c r="F475" s="90"/>
      <c r="G475" s="304"/>
      <c r="H475" s="304"/>
      <c r="I475" s="304"/>
      <c r="J475" s="339"/>
      <c r="K475" s="339"/>
      <c r="L475" s="88"/>
      <c r="M475" s="88"/>
      <c r="N475" s="342"/>
      <c r="O475" s="342"/>
      <c r="P475" s="342"/>
      <c r="Q475" s="342"/>
      <c r="R475" s="342"/>
    </row>
    <row r="476" spans="1:18" s="340" customFormat="1" x14ac:dyDescent="0.3">
      <c r="A476" s="341"/>
      <c r="B476" s="338"/>
      <c r="C476" s="90"/>
      <c r="D476" s="90"/>
      <c r="E476" s="90"/>
      <c r="F476" s="90"/>
      <c r="G476" s="304"/>
      <c r="H476" s="304"/>
      <c r="I476" s="304"/>
      <c r="J476" s="339"/>
      <c r="K476" s="339"/>
      <c r="L476" s="88"/>
      <c r="M476" s="88"/>
      <c r="N476" s="342"/>
      <c r="O476" s="342"/>
      <c r="P476" s="342"/>
      <c r="Q476" s="342"/>
      <c r="R476" s="342"/>
    </row>
    <row r="477" spans="1:18" s="340" customFormat="1" x14ac:dyDescent="0.3">
      <c r="A477" s="341"/>
      <c r="B477" s="338"/>
      <c r="C477" s="90"/>
      <c r="D477" s="90"/>
      <c r="E477" s="90"/>
      <c r="F477" s="90"/>
      <c r="G477" s="304"/>
      <c r="H477" s="304"/>
      <c r="I477" s="304"/>
      <c r="J477" s="339"/>
      <c r="K477" s="339"/>
      <c r="L477" s="88"/>
      <c r="M477" s="88"/>
      <c r="N477" s="342"/>
      <c r="O477" s="342"/>
      <c r="P477" s="342"/>
      <c r="Q477" s="342"/>
      <c r="R477" s="342"/>
    </row>
    <row r="478" spans="1:18" s="340" customFormat="1" x14ac:dyDescent="0.3">
      <c r="A478" s="341"/>
      <c r="B478" s="338"/>
      <c r="C478" s="90"/>
      <c r="D478" s="90"/>
      <c r="E478" s="90"/>
      <c r="F478" s="90"/>
      <c r="G478" s="304"/>
      <c r="H478" s="304"/>
      <c r="I478" s="304"/>
      <c r="J478" s="339"/>
      <c r="K478" s="339"/>
      <c r="L478" s="88"/>
      <c r="M478" s="88"/>
      <c r="N478" s="342"/>
      <c r="O478" s="342"/>
      <c r="P478" s="342"/>
      <c r="Q478" s="342"/>
      <c r="R478" s="342"/>
    </row>
    <row r="479" spans="1:18" s="340" customFormat="1" x14ac:dyDescent="0.3">
      <c r="A479" s="341"/>
      <c r="B479" s="338"/>
      <c r="C479" s="90"/>
      <c r="D479" s="90"/>
      <c r="E479" s="90"/>
      <c r="F479" s="90"/>
      <c r="G479" s="304"/>
      <c r="H479" s="304"/>
      <c r="I479" s="304"/>
      <c r="J479" s="339"/>
      <c r="K479" s="339"/>
      <c r="L479" s="88"/>
      <c r="M479" s="88"/>
      <c r="N479" s="342"/>
      <c r="O479" s="342"/>
      <c r="P479" s="342"/>
      <c r="Q479" s="342"/>
      <c r="R479" s="342"/>
    </row>
    <row r="480" spans="1:18" s="340" customFormat="1" x14ac:dyDescent="0.3">
      <c r="A480" s="341"/>
      <c r="B480" s="338"/>
      <c r="C480" s="90"/>
      <c r="D480" s="90"/>
      <c r="E480" s="90"/>
      <c r="F480" s="90"/>
      <c r="G480" s="304"/>
      <c r="H480" s="304"/>
      <c r="I480" s="304"/>
      <c r="J480" s="339"/>
      <c r="K480" s="339"/>
      <c r="L480" s="88"/>
      <c r="M480" s="88"/>
      <c r="N480" s="342"/>
      <c r="O480" s="342"/>
      <c r="P480" s="342"/>
      <c r="Q480" s="342"/>
      <c r="R480" s="342"/>
    </row>
    <row r="481" spans="1:18" s="340" customFormat="1" x14ac:dyDescent="0.3">
      <c r="A481" s="341"/>
      <c r="B481" s="338"/>
      <c r="C481" s="90"/>
      <c r="D481" s="90"/>
      <c r="E481" s="90"/>
      <c r="F481" s="90"/>
      <c r="G481" s="304"/>
      <c r="H481" s="304"/>
      <c r="I481" s="304"/>
      <c r="J481" s="339"/>
      <c r="K481" s="339"/>
      <c r="L481" s="88"/>
      <c r="M481" s="88"/>
      <c r="N481" s="342"/>
      <c r="O481" s="342"/>
      <c r="P481" s="342"/>
      <c r="Q481" s="342"/>
      <c r="R481" s="342"/>
    </row>
    <row r="482" spans="1:18" s="340" customFormat="1" x14ac:dyDescent="0.3">
      <c r="A482" s="341"/>
      <c r="B482" s="338"/>
      <c r="C482" s="90"/>
      <c r="D482" s="90"/>
      <c r="E482" s="90"/>
      <c r="F482" s="90"/>
      <c r="G482" s="304"/>
      <c r="H482" s="304"/>
      <c r="I482" s="304"/>
      <c r="J482" s="339"/>
      <c r="K482" s="339"/>
      <c r="L482" s="88"/>
      <c r="M482" s="88"/>
      <c r="N482" s="342"/>
      <c r="O482" s="342"/>
      <c r="P482" s="342"/>
      <c r="Q482" s="342"/>
      <c r="R482" s="342"/>
    </row>
    <row r="483" spans="1:18" s="340" customFormat="1" x14ac:dyDescent="0.3">
      <c r="A483" s="341"/>
      <c r="B483" s="338"/>
      <c r="C483" s="90"/>
      <c r="D483" s="90"/>
      <c r="E483" s="90"/>
      <c r="F483" s="90"/>
      <c r="G483" s="304"/>
      <c r="H483" s="304"/>
      <c r="I483" s="304"/>
      <c r="J483" s="339"/>
      <c r="K483" s="339"/>
      <c r="L483" s="88"/>
      <c r="M483" s="88"/>
      <c r="N483" s="342"/>
      <c r="O483" s="342"/>
      <c r="P483" s="342"/>
      <c r="Q483" s="342"/>
      <c r="R483" s="342"/>
    </row>
    <row r="484" spans="1:18" s="340" customFormat="1" x14ac:dyDescent="0.3">
      <c r="A484" s="341"/>
      <c r="B484" s="338"/>
      <c r="C484" s="90"/>
      <c r="D484" s="90"/>
      <c r="E484" s="90"/>
      <c r="F484" s="90"/>
      <c r="G484" s="304"/>
      <c r="H484" s="304"/>
      <c r="I484" s="304"/>
      <c r="J484" s="339"/>
      <c r="K484" s="339"/>
      <c r="L484" s="88"/>
      <c r="M484" s="88"/>
      <c r="N484" s="342"/>
      <c r="O484" s="342"/>
      <c r="P484" s="342"/>
      <c r="Q484" s="342"/>
      <c r="R484" s="342"/>
    </row>
    <row r="485" spans="1:18" s="340" customFormat="1" x14ac:dyDescent="0.3">
      <c r="A485" s="341"/>
      <c r="B485" s="338"/>
      <c r="C485" s="90"/>
      <c r="D485" s="90"/>
      <c r="E485" s="90"/>
      <c r="F485" s="90"/>
      <c r="G485" s="304"/>
      <c r="H485" s="304"/>
      <c r="I485" s="304"/>
      <c r="J485" s="339"/>
      <c r="K485" s="339"/>
      <c r="L485" s="88"/>
      <c r="M485" s="88"/>
      <c r="N485" s="342"/>
      <c r="O485" s="342"/>
      <c r="P485" s="342"/>
      <c r="Q485" s="342"/>
      <c r="R485" s="342"/>
    </row>
    <row r="486" spans="1:18" s="340" customFormat="1" x14ac:dyDescent="0.3">
      <c r="A486" s="341"/>
      <c r="B486" s="338"/>
      <c r="C486" s="90"/>
      <c r="D486" s="90"/>
      <c r="E486" s="90"/>
      <c r="F486" s="90"/>
      <c r="G486" s="304"/>
      <c r="H486" s="304"/>
      <c r="I486" s="304"/>
      <c r="J486" s="339"/>
      <c r="K486" s="339"/>
      <c r="L486" s="88"/>
      <c r="M486" s="88"/>
      <c r="N486" s="342"/>
      <c r="O486" s="342"/>
      <c r="P486" s="342"/>
      <c r="Q486" s="342"/>
      <c r="R486" s="342"/>
    </row>
    <row r="487" spans="1:18" s="340" customFormat="1" x14ac:dyDescent="0.3">
      <c r="A487" s="341"/>
      <c r="B487" s="338"/>
      <c r="C487" s="90"/>
      <c r="D487" s="90"/>
      <c r="E487" s="90"/>
      <c r="F487" s="90"/>
      <c r="G487" s="304"/>
      <c r="H487" s="304"/>
      <c r="I487" s="304"/>
      <c r="J487" s="339"/>
      <c r="K487" s="339"/>
      <c r="L487" s="88"/>
      <c r="M487" s="88"/>
      <c r="N487" s="342"/>
      <c r="O487" s="342"/>
      <c r="P487" s="342"/>
      <c r="Q487" s="342"/>
      <c r="R487" s="342"/>
    </row>
    <row r="488" spans="1:18" x14ac:dyDescent="0.3">
      <c r="G488" s="304"/>
      <c r="H488" s="298"/>
      <c r="I488" s="298"/>
      <c r="J488" s="299"/>
      <c r="K488" s="299"/>
    </row>
    <row r="489" spans="1:18" x14ac:dyDescent="0.3">
      <c r="G489" s="304"/>
      <c r="H489" s="298"/>
      <c r="I489" s="298"/>
      <c r="J489" s="299"/>
      <c r="K489" s="299"/>
    </row>
    <row r="490" spans="1:18" x14ac:dyDescent="0.3">
      <c r="G490" s="304"/>
      <c r="H490" s="298"/>
      <c r="I490" s="298"/>
      <c r="J490" s="299"/>
      <c r="K490" s="299"/>
    </row>
    <row r="491" spans="1:18" x14ac:dyDescent="0.3">
      <c r="G491" s="304"/>
      <c r="H491" s="298"/>
      <c r="I491" s="298"/>
      <c r="J491" s="299"/>
      <c r="K491" s="299"/>
    </row>
    <row r="492" spans="1:18" x14ac:dyDescent="0.3">
      <c r="G492" s="304"/>
      <c r="H492" s="298"/>
      <c r="I492" s="298"/>
      <c r="J492" s="299"/>
      <c r="K492" s="299"/>
    </row>
    <row r="493" spans="1:18" x14ac:dyDescent="0.3">
      <c r="G493" s="304"/>
      <c r="H493" s="298"/>
      <c r="I493" s="298"/>
      <c r="J493" s="299"/>
      <c r="K493" s="299"/>
    </row>
    <row r="494" spans="1:18" x14ac:dyDescent="0.3">
      <c r="G494" s="304"/>
      <c r="H494" s="298"/>
      <c r="I494" s="298"/>
      <c r="J494" s="299"/>
      <c r="K494" s="299"/>
    </row>
    <row r="495" spans="1:18" x14ac:dyDescent="0.3">
      <c r="G495" s="304"/>
      <c r="H495" s="298"/>
      <c r="I495" s="298"/>
      <c r="J495" s="299"/>
      <c r="K495" s="299"/>
    </row>
    <row r="496" spans="1:18" x14ac:dyDescent="0.3">
      <c r="G496" s="304"/>
      <c r="H496" s="298"/>
      <c r="I496" s="298"/>
      <c r="J496" s="299"/>
      <c r="K496" s="299"/>
    </row>
    <row r="497" spans="7:11" x14ac:dyDescent="0.3">
      <c r="G497" s="304"/>
      <c r="H497" s="298"/>
      <c r="I497" s="298"/>
      <c r="J497" s="299"/>
      <c r="K497" s="299"/>
    </row>
    <row r="498" spans="7:11" x14ac:dyDescent="0.3">
      <c r="G498" s="304"/>
      <c r="H498" s="298"/>
      <c r="I498" s="298"/>
      <c r="J498" s="299"/>
      <c r="K498" s="299"/>
    </row>
    <row r="499" spans="7:11" x14ac:dyDescent="0.3">
      <c r="G499" s="304"/>
      <c r="H499" s="298"/>
      <c r="I499" s="298"/>
      <c r="J499" s="299"/>
      <c r="K499" s="299"/>
    </row>
    <row r="500" spans="7:11" x14ac:dyDescent="0.3">
      <c r="G500" s="304"/>
      <c r="H500" s="298"/>
      <c r="I500" s="298"/>
      <c r="J500" s="299"/>
      <c r="K500" s="299"/>
    </row>
    <row r="501" spans="7:11" x14ac:dyDescent="0.3">
      <c r="G501" s="304"/>
      <c r="H501" s="298"/>
      <c r="I501" s="298"/>
      <c r="J501" s="299"/>
      <c r="K501" s="299"/>
    </row>
    <row r="502" spans="7:11" x14ac:dyDescent="0.3">
      <c r="G502" s="304"/>
      <c r="H502" s="298"/>
      <c r="I502" s="298"/>
      <c r="J502" s="299"/>
      <c r="K502" s="299"/>
    </row>
    <row r="503" spans="7:11" x14ac:dyDescent="0.3">
      <c r="G503" s="304"/>
      <c r="H503" s="298"/>
      <c r="I503" s="298"/>
      <c r="J503" s="299"/>
      <c r="K503" s="299"/>
    </row>
    <row r="504" spans="7:11" x14ac:dyDescent="0.3">
      <c r="G504" s="304"/>
      <c r="H504" s="298"/>
      <c r="I504" s="298"/>
      <c r="J504" s="299"/>
      <c r="K504" s="299"/>
    </row>
    <row r="505" spans="7:11" x14ac:dyDescent="0.3">
      <c r="G505" s="304"/>
      <c r="H505" s="298"/>
      <c r="I505" s="298"/>
      <c r="J505" s="299"/>
      <c r="K505" s="299"/>
    </row>
    <row r="506" spans="7:11" x14ac:dyDescent="0.3">
      <c r="G506" s="304"/>
      <c r="H506" s="298"/>
      <c r="I506" s="298"/>
      <c r="J506" s="299"/>
      <c r="K506" s="299"/>
    </row>
    <row r="507" spans="7:11" x14ac:dyDescent="0.3">
      <c r="G507" s="304"/>
      <c r="H507" s="298"/>
      <c r="I507" s="298"/>
      <c r="J507" s="299"/>
      <c r="K507" s="299"/>
    </row>
    <row r="508" spans="7:11" x14ac:dyDescent="0.3">
      <c r="G508" s="304"/>
      <c r="H508" s="298"/>
      <c r="I508" s="298"/>
      <c r="J508" s="299"/>
      <c r="K508" s="299"/>
    </row>
    <row r="509" spans="7:11" x14ac:dyDescent="0.3">
      <c r="G509" s="304"/>
      <c r="H509" s="298"/>
      <c r="I509" s="298"/>
      <c r="J509" s="299"/>
      <c r="K509" s="299"/>
    </row>
    <row r="510" spans="7:11" x14ac:dyDescent="0.3">
      <c r="G510" s="304"/>
      <c r="H510" s="298"/>
      <c r="I510" s="298"/>
      <c r="J510" s="299"/>
      <c r="K510" s="299"/>
    </row>
    <row r="511" spans="7:11" x14ac:dyDescent="0.3">
      <c r="G511" s="304"/>
      <c r="H511" s="298"/>
      <c r="I511" s="298"/>
      <c r="J511" s="299"/>
      <c r="K511" s="299"/>
    </row>
    <row r="512" spans="7:11" x14ac:dyDescent="0.3">
      <c r="G512" s="304"/>
      <c r="H512" s="298"/>
      <c r="I512" s="298"/>
      <c r="J512" s="299"/>
      <c r="K512" s="299"/>
    </row>
    <row r="513" spans="7:11" x14ac:dyDescent="0.3">
      <c r="G513" s="304"/>
      <c r="H513" s="298"/>
      <c r="I513" s="298"/>
      <c r="J513" s="299"/>
      <c r="K513" s="299"/>
    </row>
    <row r="514" spans="7:11" x14ac:dyDescent="0.3">
      <c r="G514" s="304"/>
      <c r="H514" s="298"/>
      <c r="I514" s="298"/>
      <c r="J514" s="299"/>
      <c r="K514" s="299"/>
    </row>
    <row r="515" spans="7:11" x14ac:dyDescent="0.3">
      <c r="G515" s="304"/>
      <c r="H515" s="298"/>
      <c r="I515" s="298"/>
      <c r="J515" s="299"/>
      <c r="K515" s="299"/>
    </row>
    <row r="516" spans="7:11" x14ac:dyDescent="0.3">
      <c r="G516" s="304"/>
      <c r="H516" s="298"/>
      <c r="I516" s="298"/>
      <c r="J516" s="299"/>
      <c r="K516" s="299"/>
    </row>
    <row r="517" spans="7:11" x14ac:dyDescent="0.3">
      <c r="G517" s="304"/>
      <c r="H517" s="298"/>
      <c r="I517" s="298"/>
      <c r="J517" s="299"/>
      <c r="K517" s="299"/>
    </row>
    <row r="518" spans="7:11" x14ac:dyDescent="0.3">
      <c r="G518" s="304"/>
      <c r="H518" s="298"/>
      <c r="I518" s="298"/>
      <c r="J518" s="299"/>
      <c r="K518" s="299"/>
    </row>
    <row r="519" spans="7:11" x14ac:dyDescent="0.3">
      <c r="G519" s="304"/>
      <c r="H519" s="298"/>
      <c r="I519" s="298"/>
      <c r="J519" s="299"/>
      <c r="K519" s="299"/>
    </row>
    <row r="520" spans="7:11" x14ac:dyDescent="0.3">
      <c r="G520" s="304"/>
      <c r="H520" s="298"/>
      <c r="I520" s="298"/>
      <c r="J520" s="299"/>
      <c r="K520" s="299"/>
    </row>
    <row r="521" spans="7:11" x14ac:dyDescent="0.3">
      <c r="G521" s="304"/>
      <c r="H521" s="298"/>
      <c r="I521" s="298"/>
      <c r="J521" s="299"/>
      <c r="K521" s="299"/>
    </row>
    <row r="522" spans="7:11" x14ac:dyDescent="0.3">
      <c r="G522" s="304"/>
      <c r="H522" s="298"/>
      <c r="I522" s="298"/>
      <c r="J522" s="299"/>
      <c r="K522" s="299"/>
    </row>
    <row r="523" spans="7:11" x14ac:dyDescent="0.3">
      <c r="G523" s="304"/>
      <c r="H523" s="298"/>
      <c r="I523" s="298"/>
      <c r="J523" s="299"/>
      <c r="K523" s="299"/>
    </row>
    <row r="524" spans="7:11" x14ac:dyDescent="0.3">
      <c r="G524" s="304"/>
      <c r="H524" s="298"/>
      <c r="I524" s="298"/>
      <c r="J524" s="299"/>
      <c r="K524" s="299"/>
    </row>
    <row r="525" spans="7:11" x14ac:dyDescent="0.3">
      <c r="G525" s="304"/>
      <c r="H525" s="298"/>
      <c r="I525" s="298"/>
      <c r="J525" s="299"/>
      <c r="K525" s="299"/>
    </row>
    <row r="526" spans="7:11" x14ac:dyDescent="0.3">
      <c r="G526" s="304"/>
      <c r="H526" s="298"/>
      <c r="I526" s="298"/>
      <c r="J526" s="299"/>
      <c r="K526" s="299"/>
    </row>
    <row r="527" spans="7:11" x14ac:dyDescent="0.3">
      <c r="G527" s="304"/>
      <c r="H527" s="298"/>
      <c r="I527" s="298"/>
      <c r="J527" s="299"/>
      <c r="K527" s="299"/>
    </row>
    <row r="528" spans="7:11" x14ac:dyDescent="0.3">
      <c r="G528" s="304"/>
      <c r="H528" s="298"/>
      <c r="I528" s="298"/>
      <c r="J528" s="299"/>
      <c r="K528" s="299"/>
    </row>
    <row r="529" spans="7:11" x14ac:dyDescent="0.3">
      <c r="G529" s="304"/>
      <c r="H529" s="298"/>
      <c r="I529" s="298"/>
      <c r="J529" s="299"/>
      <c r="K529" s="299"/>
    </row>
    <row r="530" spans="7:11" x14ac:dyDescent="0.3">
      <c r="G530" s="304"/>
      <c r="H530" s="298"/>
      <c r="I530" s="298"/>
      <c r="J530" s="299"/>
      <c r="K530" s="299"/>
    </row>
    <row r="531" spans="7:11" x14ac:dyDescent="0.3">
      <c r="G531" s="304"/>
      <c r="H531" s="298"/>
      <c r="I531" s="298"/>
      <c r="J531" s="299"/>
      <c r="K531" s="299"/>
    </row>
    <row r="532" spans="7:11" x14ac:dyDescent="0.3">
      <c r="G532" s="304"/>
      <c r="H532" s="298"/>
      <c r="I532" s="298"/>
      <c r="J532" s="299"/>
      <c r="K532" s="299"/>
    </row>
    <row r="533" spans="7:11" x14ac:dyDescent="0.3">
      <c r="G533" s="304"/>
      <c r="H533" s="298"/>
      <c r="I533" s="298"/>
      <c r="J533" s="299"/>
      <c r="K533" s="299"/>
    </row>
    <row r="534" spans="7:11" x14ac:dyDescent="0.3">
      <c r="G534" s="304"/>
      <c r="H534" s="298"/>
      <c r="I534" s="298"/>
      <c r="J534" s="299"/>
      <c r="K534" s="299"/>
    </row>
    <row r="535" spans="7:11" x14ac:dyDescent="0.3">
      <c r="G535" s="304"/>
      <c r="H535" s="298"/>
      <c r="I535" s="298"/>
      <c r="J535" s="299"/>
      <c r="K535" s="299"/>
    </row>
    <row r="536" spans="7:11" x14ac:dyDescent="0.3">
      <c r="G536" s="304"/>
      <c r="H536" s="298"/>
      <c r="I536" s="298"/>
      <c r="J536" s="299"/>
      <c r="K536" s="299"/>
    </row>
    <row r="537" spans="7:11" x14ac:dyDescent="0.3">
      <c r="G537" s="304"/>
      <c r="H537" s="298"/>
      <c r="I537" s="298"/>
      <c r="J537" s="299"/>
      <c r="K537" s="299"/>
    </row>
    <row r="538" spans="7:11" x14ac:dyDescent="0.3">
      <c r="G538" s="304"/>
      <c r="H538" s="298"/>
      <c r="I538" s="298"/>
      <c r="J538" s="299"/>
      <c r="K538" s="299"/>
    </row>
    <row r="539" spans="7:11" x14ac:dyDescent="0.3">
      <c r="G539" s="304"/>
      <c r="H539" s="298"/>
      <c r="I539" s="298"/>
      <c r="J539" s="299"/>
      <c r="K539" s="299"/>
    </row>
    <row r="540" spans="7:11" x14ac:dyDescent="0.3">
      <c r="G540" s="304"/>
      <c r="H540" s="298"/>
      <c r="I540" s="298"/>
      <c r="J540" s="299"/>
      <c r="K540" s="299"/>
    </row>
    <row r="541" spans="7:11" x14ac:dyDescent="0.3">
      <c r="G541" s="304"/>
      <c r="H541" s="298"/>
      <c r="I541" s="298"/>
      <c r="J541" s="299"/>
      <c r="K541" s="299"/>
    </row>
    <row r="542" spans="7:11" x14ac:dyDescent="0.3">
      <c r="G542" s="304"/>
      <c r="H542" s="298"/>
      <c r="I542" s="298"/>
      <c r="J542" s="299"/>
      <c r="K542" s="299"/>
    </row>
    <row r="543" spans="7:11" x14ac:dyDescent="0.3">
      <c r="G543" s="304"/>
      <c r="H543" s="298"/>
      <c r="I543" s="298"/>
      <c r="J543" s="299"/>
      <c r="K543" s="299"/>
    </row>
    <row r="544" spans="7:11" x14ac:dyDescent="0.3">
      <c r="G544" s="304"/>
      <c r="H544" s="298"/>
      <c r="I544" s="298"/>
      <c r="J544" s="299"/>
      <c r="K544" s="299"/>
    </row>
    <row r="545" spans="7:11" x14ac:dyDescent="0.3">
      <c r="G545" s="304"/>
      <c r="H545" s="298"/>
      <c r="I545" s="298"/>
      <c r="J545" s="299"/>
      <c r="K545" s="299"/>
    </row>
    <row r="546" spans="7:11" x14ac:dyDescent="0.3">
      <c r="G546" s="304"/>
      <c r="H546" s="298"/>
      <c r="I546" s="298"/>
      <c r="J546" s="299"/>
      <c r="K546" s="299"/>
    </row>
    <row r="547" spans="7:11" x14ac:dyDescent="0.3">
      <c r="G547" s="304"/>
      <c r="H547" s="298"/>
      <c r="I547" s="298"/>
      <c r="J547" s="299"/>
      <c r="K547" s="299"/>
    </row>
    <row r="548" spans="7:11" x14ac:dyDescent="0.3">
      <c r="G548" s="304"/>
      <c r="H548" s="298"/>
      <c r="I548" s="298"/>
      <c r="J548" s="299"/>
      <c r="K548" s="299"/>
    </row>
    <row r="549" spans="7:11" x14ac:dyDescent="0.3">
      <c r="G549" s="304"/>
      <c r="H549" s="298"/>
      <c r="I549" s="298"/>
      <c r="J549" s="299"/>
      <c r="K549" s="299"/>
    </row>
    <row r="550" spans="7:11" x14ac:dyDescent="0.3">
      <c r="G550" s="304"/>
      <c r="H550" s="298"/>
      <c r="I550" s="298"/>
      <c r="J550" s="299"/>
      <c r="K550" s="299"/>
    </row>
    <row r="551" spans="7:11" x14ac:dyDescent="0.3">
      <c r="G551" s="304"/>
      <c r="H551" s="298"/>
      <c r="I551" s="298"/>
      <c r="J551" s="299"/>
      <c r="K551" s="299"/>
    </row>
    <row r="552" spans="7:11" x14ac:dyDescent="0.3">
      <c r="G552" s="304"/>
      <c r="H552" s="298"/>
      <c r="I552" s="298"/>
      <c r="J552" s="299"/>
      <c r="K552" s="299"/>
    </row>
    <row r="553" spans="7:11" x14ac:dyDescent="0.3">
      <c r="G553" s="304"/>
      <c r="H553" s="298"/>
      <c r="I553" s="298"/>
      <c r="J553" s="299"/>
      <c r="K553" s="299"/>
    </row>
    <row r="554" spans="7:11" x14ac:dyDescent="0.3">
      <c r="G554" s="304"/>
      <c r="H554" s="298"/>
      <c r="I554" s="298"/>
      <c r="J554" s="299"/>
      <c r="K554" s="299"/>
    </row>
    <row r="555" spans="7:11" x14ac:dyDescent="0.3">
      <c r="G555" s="304"/>
      <c r="H555" s="298"/>
      <c r="I555" s="298"/>
      <c r="J555" s="299"/>
      <c r="K555" s="299"/>
    </row>
    <row r="556" spans="7:11" x14ac:dyDescent="0.3">
      <c r="G556" s="304"/>
      <c r="H556" s="298"/>
      <c r="I556" s="298"/>
      <c r="J556" s="299"/>
      <c r="K556" s="299"/>
    </row>
    <row r="557" spans="7:11" x14ac:dyDescent="0.3">
      <c r="G557" s="304"/>
      <c r="H557" s="298"/>
      <c r="I557" s="298"/>
      <c r="J557" s="299"/>
      <c r="K557" s="299"/>
    </row>
    <row r="558" spans="7:11" x14ac:dyDescent="0.3">
      <c r="G558" s="304"/>
      <c r="H558" s="298"/>
      <c r="I558" s="298"/>
      <c r="J558" s="299"/>
      <c r="K558" s="299"/>
    </row>
    <row r="559" spans="7:11" x14ac:dyDescent="0.3">
      <c r="G559" s="304"/>
      <c r="H559" s="298"/>
      <c r="I559" s="298"/>
      <c r="J559" s="299"/>
      <c r="K559" s="299"/>
    </row>
    <row r="560" spans="7:11" x14ac:dyDescent="0.3">
      <c r="G560" s="304"/>
      <c r="H560" s="298"/>
      <c r="I560" s="298"/>
      <c r="J560" s="299"/>
      <c r="K560" s="299"/>
    </row>
    <row r="561" spans="7:11" x14ac:dyDescent="0.3">
      <c r="G561" s="304"/>
      <c r="H561" s="298"/>
      <c r="I561" s="298"/>
      <c r="J561" s="299"/>
      <c r="K561" s="299"/>
    </row>
    <row r="562" spans="7:11" x14ac:dyDescent="0.3">
      <c r="G562" s="304"/>
      <c r="H562" s="298"/>
      <c r="I562" s="298"/>
      <c r="J562" s="299"/>
      <c r="K562" s="299"/>
    </row>
    <row r="563" spans="7:11" x14ac:dyDescent="0.3">
      <c r="G563" s="304"/>
      <c r="H563" s="298"/>
      <c r="I563" s="298"/>
      <c r="J563" s="299"/>
      <c r="K563" s="299"/>
    </row>
    <row r="564" spans="7:11" x14ac:dyDescent="0.3">
      <c r="G564" s="304"/>
      <c r="H564" s="298"/>
      <c r="I564" s="298"/>
      <c r="J564" s="299"/>
      <c r="K564" s="299"/>
    </row>
    <row r="565" spans="7:11" x14ac:dyDescent="0.3">
      <c r="G565" s="304"/>
      <c r="H565" s="298"/>
      <c r="I565" s="298"/>
      <c r="J565" s="299"/>
      <c r="K565" s="299"/>
    </row>
    <row r="566" spans="7:11" x14ac:dyDescent="0.3">
      <c r="G566" s="304"/>
      <c r="H566" s="298"/>
      <c r="I566" s="298"/>
      <c r="J566" s="299"/>
      <c r="K566" s="299"/>
    </row>
    <row r="567" spans="7:11" x14ac:dyDescent="0.3">
      <c r="G567" s="304"/>
      <c r="H567" s="298"/>
      <c r="I567" s="298"/>
      <c r="J567" s="299"/>
      <c r="K567" s="299"/>
    </row>
    <row r="568" spans="7:11" x14ac:dyDescent="0.3">
      <c r="G568" s="304"/>
      <c r="H568" s="298"/>
      <c r="I568" s="298"/>
      <c r="J568" s="299"/>
      <c r="K568" s="299"/>
    </row>
    <row r="569" spans="7:11" x14ac:dyDescent="0.3">
      <c r="G569" s="304"/>
      <c r="H569" s="298"/>
      <c r="I569" s="298"/>
      <c r="J569" s="299"/>
      <c r="K569" s="299"/>
    </row>
    <row r="570" spans="7:11" x14ac:dyDescent="0.3">
      <c r="G570" s="304"/>
      <c r="H570" s="298"/>
      <c r="I570" s="298"/>
      <c r="J570" s="299"/>
      <c r="K570" s="299"/>
    </row>
    <row r="571" spans="7:11" x14ac:dyDescent="0.3">
      <c r="G571" s="304"/>
      <c r="H571" s="298"/>
      <c r="I571" s="298"/>
      <c r="J571" s="299"/>
      <c r="K571" s="299"/>
    </row>
    <row r="572" spans="7:11" x14ac:dyDescent="0.3">
      <c r="G572" s="304"/>
      <c r="H572" s="298"/>
      <c r="I572" s="298"/>
      <c r="J572" s="299"/>
      <c r="K572" s="299"/>
    </row>
    <row r="573" spans="7:11" x14ac:dyDescent="0.3">
      <c r="G573" s="304"/>
      <c r="H573" s="298"/>
      <c r="I573" s="298"/>
      <c r="J573" s="299"/>
      <c r="K573" s="299"/>
    </row>
    <row r="574" spans="7:11" x14ac:dyDescent="0.3">
      <c r="G574" s="304"/>
      <c r="H574" s="298"/>
      <c r="I574" s="298"/>
      <c r="J574" s="299"/>
      <c r="K574" s="299"/>
    </row>
    <row r="575" spans="7:11" x14ac:dyDescent="0.3">
      <c r="G575" s="304"/>
      <c r="H575" s="298"/>
      <c r="I575" s="298"/>
      <c r="J575" s="299"/>
      <c r="K575" s="299"/>
    </row>
    <row r="576" spans="7:11" x14ac:dyDescent="0.3">
      <c r="G576" s="304"/>
      <c r="H576" s="298"/>
      <c r="I576" s="298"/>
      <c r="J576" s="299"/>
      <c r="K576" s="299"/>
    </row>
    <row r="577" spans="7:11" x14ac:dyDescent="0.3">
      <c r="G577" s="304"/>
      <c r="H577" s="298"/>
      <c r="I577" s="298"/>
      <c r="J577" s="299"/>
      <c r="K577" s="299"/>
    </row>
    <row r="578" spans="7:11" x14ac:dyDescent="0.3">
      <c r="G578" s="304"/>
      <c r="H578" s="298"/>
      <c r="I578" s="298"/>
      <c r="J578" s="299"/>
      <c r="K578" s="299"/>
    </row>
    <row r="579" spans="7:11" x14ac:dyDescent="0.3">
      <c r="G579" s="304"/>
      <c r="H579" s="298"/>
      <c r="I579" s="298"/>
      <c r="J579" s="299"/>
      <c r="K579" s="299"/>
    </row>
    <row r="580" spans="7:11" x14ac:dyDescent="0.3">
      <c r="G580" s="304"/>
      <c r="H580" s="298"/>
      <c r="I580" s="298"/>
      <c r="J580" s="299"/>
      <c r="K580" s="299"/>
    </row>
    <row r="581" spans="7:11" x14ac:dyDescent="0.3">
      <c r="G581" s="304"/>
      <c r="H581" s="298"/>
      <c r="I581" s="298"/>
      <c r="J581" s="299"/>
      <c r="K581" s="299"/>
    </row>
    <row r="582" spans="7:11" x14ac:dyDescent="0.3">
      <c r="G582" s="304"/>
      <c r="H582" s="298"/>
      <c r="I582" s="298"/>
      <c r="J582" s="299"/>
      <c r="K582" s="299"/>
    </row>
    <row r="583" spans="7:11" x14ac:dyDescent="0.3">
      <c r="G583" s="304"/>
      <c r="H583" s="298"/>
      <c r="I583" s="298"/>
      <c r="J583" s="299"/>
      <c r="K583" s="299"/>
    </row>
    <row r="584" spans="7:11" x14ac:dyDescent="0.3">
      <c r="G584" s="304"/>
      <c r="H584" s="298"/>
      <c r="I584" s="298"/>
      <c r="J584" s="299"/>
      <c r="K584" s="299"/>
    </row>
    <row r="585" spans="7:11" x14ac:dyDescent="0.3">
      <c r="G585" s="304"/>
      <c r="H585" s="298"/>
      <c r="I585" s="298"/>
      <c r="J585" s="299"/>
      <c r="K585" s="299"/>
    </row>
    <row r="586" spans="7:11" x14ac:dyDescent="0.3">
      <c r="G586" s="304"/>
      <c r="H586" s="298"/>
      <c r="I586" s="298"/>
      <c r="J586" s="299"/>
      <c r="K586" s="299"/>
    </row>
    <row r="587" spans="7:11" x14ac:dyDescent="0.3">
      <c r="G587" s="304"/>
      <c r="H587" s="298"/>
      <c r="I587" s="298"/>
      <c r="J587" s="299"/>
      <c r="K587" s="299"/>
    </row>
    <row r="588" spans="7:11" x14ac:dyDescent="0.3">
      <c r="G588" s="304"/>
      <c r="H588" s="298"/>
      <c r="I588" s="298"/>
      <c r="J588" s="299"/>
      <c r="K588" s="299"/>
    </row>
    <row r="589" spans="7:11" x14ac:dyDescent="0.3">
      <c r="G589" s="304"/>
      <c r="H589" s="298"/>
      <c r="I589" s="298"/>
      <c r="J589" s="299"/>
      <c r="K589" s="299"/>
    </row>
    <row r="590" spans="7:11" x14ac:dyDescent="0.3">
      <c r="G590" s="304"/>
      <c r="H590" s="298"/>
      <c r="I590" s="298"/>
      <c r="J590" s="299"/>
      <c r="K590" s="299"/>
    </row>
    <row r="591" spans="7:11" x14ac:dyDescent="0.3">
      <c r="G591" s="304"/>
      <c r="H591" s="298"/>
      <c r="I591" s="298"/>
      <c r="J591" s="299"/>
      <c r="K591" s="299"/>
    </row>
    <row r="592" spans="7:11" x14ac:dyDescent="0.3">
      <c r="G592" s="304"/>
      <c r="H592" s="298"/>
      <c r="I592" s="298"/>
      <c r="J592" s="299"/>
      <c r="K592" s="299"/>
    </row>
    <row r="593" spans="7:11" x14ac:dyDescent="0.3">
      <c r="G593" s="304"/>
      <c r="H593" s="298"/>
      <c r="I593" s="298"/>
      <c r="J593" s="299"/>
      <c r="K593" s="299"/>
    </row>
    <row r="594" spans="7:11" x14ac:dyDescent="0.3">
      <c r="G594" s="304"/>
      <c r="H594" s="298"/>
      <c r="I594" s="298"/>
      <c r="J594" s="299"/>
      <c r="K594" s="299"/>
    </row>
    <row r="595" spans="7:11" x14ac:dyDescent="0.3">
      <c r="G595" s="304"/>
      <c r="H595" s="298"/>
      <c r="I595" s="298"/>
      <c r="J595" s="299"/>
      <c r="K595" s="299"/>
    </row>
    <row r="596" spans="7:11" x14ac:dyDescent="0.3">
      <c r="G596" s="304"/>
      <c r="H596" s="298"/>
      <c r="I596" s="298"/>
      <c r="J596" s="299"/>
      <c r="K596" s="299"/>
    </row>
    <row r="597" spans="7:11" x14ac:dyDescent="0.3">
      <c r="G597" s="304"/>
      <c r="H597" s="298"/>
      <c r="I597" s="298"/>
      <c r="J597" s="299"/>
      <c r="K597" s="299"/>
    </row>
    <row r="598" spans="7:11" x14ac:dyDescent="0.3">
      <c r="G598" s="304"/>
      <c r="H598" s="298"/>
      <c r="I598" s="298"/>
      <c r="J598" s="299"/>
      <c r="K598" s="299"/>
    </row>
    <row r="599" spans="7:11" x14ac:dyDescent="0.3">
      <c r="G599" s="304"/>
      <c r="H599" s="298"/>
      <c r="I599" s="298"/>
      <c r="J599" s="299"/>
      <c r="K599" s="299"/>
    </row>
    <row r="600" spans="7:11" x14ac:dyDescent="0.3">
      <c r="G600" s="304"/>
      <c r="H600" s="298"/>
      <c r="I600" s="298"/>
      <c r="J600" s="299"/>
      <c r="K600" s="299"/>
    </row>
    <row r="601" spans="7:11" x14ac:dyDescent="0.3">
      <c r="G601" s="304"/>
      <c r="H601" s="298"/>
      <c r="I601" s="298"/>
      <c r="J601" s="299"/>
      <c r="K601" s="299"/>
    </row>
    <row r="602" spans="7:11" x14ac:dyDescent="0.3">
      <c r="G602" s="304"/>
      <c r="H602" s="298"/>
      <c r="I602" s="298"/>
      <c r="J602" s="299"/>
      <c r="K602" s="299"/>
    </row>
    <row r="603" spans="7:11" x14ac:dyDescent="0.3">
      <c r="G603" s="304"/>
      <c r="H603" s="298"/>
      <c r="I603" s="298"/>
      <c r="J603" s="299"/>
      <c r="K603" s="299"/>
    </row>
    <row r="604" spans="7:11" x14ac:dyDescent="0.3">
      <c r="G604" s="304"/>
      <c r="H604" s="298"/>
      <c r="I604" s="298"/>
      <c r="J604" s="299"/>
      <c r="K604" s="299"/>
    </row>
    <row r="605" spans="7:11" x14ac:dyDescent="0.3">
      <c r="G605" s="304"/>
      <c r="H605" s="298"/>
      <c r="I605" s="298"/>
      <c r="J605" s="299"/>
      <c r="K605" s="299"/>
    </row>
    <row r="606" spans="7:11" x14ac:dyDescent="0.3">
      <c r="G606" s="304"/>
      <c r="H606" s="298"/>
      <c r="I606" s="298"/>
      <c r="J606" s="299"/>
      <c r="K606" s="299"/>
    </row>
    <row r="607" spans="7:11" x14ac:dyDescent="0.3">
      <c r="G607" s="304"/>
      <c r="H607" s="298"/>
      <c r="I607" s="298"/>
      <c r="J607" s="299"/>
      <c r="K607" s="299"/>
    </row>
    <row r="608" spans="7:11" x14ac:dyDescent="0.3">
      <c r="G608" s="304"/>
      <c r="H608" s="298"/>
      <c r="I608" s="298"/>
      <c r="J608" s="299"/>
      <c r="K608" s="299"/>
    </row>
    <row r="609" spans="7:11" x14ac:dyDescent="0.3">
      <c r="G609" s="304"/>
      <c r="H609" s="298"/>
      <c r="I609" s="298"/>
      <c r="J609" s="299"/>
      <c r="K609" s="299"/>
    </row>
    <row r="610" spans="7:11" x14ac:dyDescent="0.3">
      <c r="G610" s="304"/>
      <c r="H610" s="298"/>
      <c r="I610" s="298"/>
      <c r="J610" s="299"/>
      <c r="K610" s="299"/>
    </row>
    <row r="611" spans="7:11" x14ac:dyDescent="0.3">
      <c r="G611" s="304"/>
      <c r="H611" s="298"/>
      <c r="I611" s="298"/>
      <c r="J611" s="299"/>
      <c r="K611" s="299"/>
    </row>
    <row r="612" spans="7:11" x14ac:dyDescent="0.3">
      <c r="G612" s="304"/>
      <c r="H612" s="298"/>
      <c r="I612" s="298"/>
      <c r="J612" s="299"/>
      <c r="K612" s="299"/>
    </row>
    <row r="613" spans="7:11" x14ac:dyDescent="0.3">
      <c r="G613" s="304"/>
      <c r="H613" s="298"/>
      <c r="I613" s="298"/>
      <c r="J613" s="299"/>
      <c r="K613" s="299"/>
    </row>
    <row r="614" spans="7:11" x14ac:dyDescent="0.3">
      <c r="G614" s="304"/>
      <c r="H614" s="298"/>
      <c r="I614" s="298"/>
      <c r="J614" s="299"/>
      <c r="K614" s="299"/>
    </row>
    <row r="615" spans="7:11" x14ac:dyDescent="0.3">
      <c r="G615" s="304"/>
      <c r="H615" s="298"/>
      <c r="I615" s="298"/>
      <c r="J615" s="299"/>
      <c r="K615" s="299"/>
    </row>
    <row r="616" spans="7:11" x14ac:dyDescent="0.3">
      <c r="G616" s="304"/>
      <c r="H616" s="298"/>
      <c r="I616" s="298"/>
      <c r="J616" s="299"/>
      <c r="K616" s="299"/>
    </row>
    <row r="617" spans="7:11" x14ac:dyDescent="0.3">
      <c r="G617" s="304"/>
      <c r="H617" s="298"/>
      <c r="I617" s="298"/>
      <c r="J617" s="299"/>
      <c r="K617" s="299"/>
    </row>
    <row r="618" spans="7:11" x14ac:dyDescent="0.3">
      <c r="G618" s="304"/>
      <c r="H618" s="298"/>
      <c r="I618" s="298"/>
      <c r="J618" s="299"/>
      <c r="K618" s="299"/>
    </row>
    <row r="619" spans="7:11" x14ac:dyDescent="0.3">
      <c r="G619" s="304"/>
      <c r="H619" s="298"/>
      <c r="I619" s="298"/>
      <c r="J619" s="299"/>
      <c r="K619" s="299"/>
    </row>
    <row r="620" spans="7:11" x14ac:dyDescent="0.3">
      <c r="G620" s="304"/>
      <c r="H620" s="298"/>
      <c r="I620" s="298"/>
      <c r="J620" s="299"/>
      <c r="K620" s="299"/>
    </row>
    <row r="621" spans="7:11" x14ac:dyDescent="0.3">
      <c r="G621" s="304"/>
      <c r="H621" s="298"/>
      <c r="I621" s="298"/>
      <c r="J621" s="299"/>
      <c r="K621" s="299"/>
    </row>
    <row r="622" spans="7:11" x14ac:dyDescent="0.3">
      <c r="G622" s="304"/>
      <c r="H622" s="298"/>
      <c r="I622" s="298"/>
      <c r="J622" s="299"/>
      <c r="K622" s="299"/>
    </row>
    <row r="623" spans="7:11" x14ac:dyDescent="0.3">
      <c r="G623" s="304"/>
      <c r="H623" s="298"/>
      <c r="I623" s="298"/>
      <c r="J623" s="299"/>
      <c r="K623" s="299"/>
    </row>
    <row r="624" spans="7:11" x14ac:dyDescent="0.3">
      <c r="G624" s="304"/>
      <c r="H624" s="298"/>
      <c r="I624" s="298"/>
      <c r="J624" s="299"/>
      <c r="K624" s="299"/>
    </row>
    <row r="625" spans="7:11" x14ac:dyDescent="0.3">
      <c r="G625" s="304"/>
      <c r="H625" s="298"/>
      <c r="I625" s="298"/>
      <c r="J625" s="299"/>
      <c r="K625" s="299"/>
    </row>
    <row r="626" spans="7:11" x14ac:dyDescent="0.3">
      <c r="G626" s="304"/>
      <c r="H626" s="298"/>
      <c r="I626" s="298"/>
      <c r="J626" s="299"/>
      <c r="K626" s="299"/>
    </row>
    <row r="627" spans="7:11" x14ac:dyDescent="0.3">
      <c r="G627" s="304"/>
      <c r="H627" s="298"/>
      <c r="I627" s="298"/>
      <c r="J627" s="299"/>
      <c r="K627" s="299"/>
    </row>
    <row r="628" spans="7:11" x14ac:dyDescent="0.3">
      <c r="G628" s="304"/>
      <c r="H628" s="298"/>
      <c r="I628" s="298"/>
      <c r="J628" s="299"/>
      <c r="K628" s="299"/>
    </row>
    <row r="629" spans="7:11" x14ac:dyDescent="0.3">
      <c r="G629" s="304"/>
      <c r="H629" s="298"/>
      <c r="I629" s="298"/>
      <c r="J629" s="299"/>
      <c r="K629" s="299"/>
    </row>
    <row r="630" spans="7:11" x14ac:dyDescent="0.3">
      <c r="G630" s="304"/>
      <c r="H630" s="298"/>
      <c r="I630" s="298"/>
      <c r="J630" s="299"/>
      <c r="K630" s="299"/>
    </row>
    <row r="631" spans="7:11" x14ac:dyDescent="0.3">
      <c r="G631" s="304"/>
      <c r="H631" s="298"/>
      <c r="I631" s="298"/>
      <c r="J631" s="299"/>
      <c r="K631" s="299"/>
    </row>
    <row r="632" spans="7:11" x14ac:dyDescent="0.3">
      <c r="G632" s="304"/>
      <c r="H632" s="298"/>
      <c r="I632" s="298"/>
      <c r="J632" s="299"/>
      <c r="K632" s="299"/>
    </row>
    <row r="633" spans="7:11" x14ac:dyDescent="0.3">
      <c r="G633" s="304"/>
      <c r="H633" s="298"/>
      <c r="I633" s="298"/>
      <c r="J633" s="299"/>
      <c r="K633" s="299"/>
    </row>
    <row r="634" spans="7:11" x14ac:dyDescent="0.3">
      <c r="G634" s="304"/>
      <c r="H634" s="298"/>
      <c r="I634" s="298"/>
      <c r="J634" s="299"/>
      <c r="K634" s="299"/>
    </row>
    <row r="635" spans="7:11" x14ac:dyDescent="0.3">
      <c r="G635" s="304"/>
      <c r="H635" s="298"/>
      <c r="I635" s="298"/>
      <c r="J635" s="299"/>
      <c r="K635" s="299"/>
    </row>
    <row r="636" spans="7:11" x14ac:dyDescent="0.3">
      <c r="G636" s="304"/>
      <c r="H636" s="298"/>
      <c r="I636" s="298"/>
      <c r="J636" s="299"/>
      <c r="K636" s="299"/>
    </row>
    <row r="637" spans="7:11" x14ac:dyDescent="0.3">
      <c r="G637" s="304"/>
      <c r="H637" s="298"/>
      <c r="I637" s="298"/>
      <c r="J637" s="299"/>
      <c r="K637" s="299"/>
    </row>
    <row r="638" spans="7:11" x14ac:dyDescent="0.3">
      <c r="G638" s="304"/>
      <c r="H638" s="298"/>
      <c r="I638" s="298"/>
      <c r="J638" s="299"/>
      <c r="K638" s="299"/>
    </row>
    <row r="639" spans="7:11" x14ac:dyDescent="0.3">
      <c r="G639" s="304"/>
      <c r="H639" s="298"/>
      <c r="I639" s="298"/>
      <c r="J639" s="299"/>
      <c r="K639" s="299"/>
    </row>
    <row r="640" spans="7:11" x14ac:dyDescent="0.3">
      <c r="G640" s="304"/>
      <c r="H640" s="298"/>
      <c r="I640" s="298"/>
      <c r="J640" s="299"/>
      <c r="K640" s="299"/>
    </row>
    <row r="641" spans="7:11" x14ac:dyDescent="0.3">
      <c r="G641" s="304"/>
      <c r="H641" s="298"/>
      <c r="I641" s="298"/>
      <c r="J641" s="299"/>
      <c r="K641" s="299"/>
    </row>
    <row r="642" spans="7:11" x14ac:dyDescent="0.3">
      <c r="G642" s="304"/>
      <c r="H642" s="298"/>
      <c r="I642" s="298"/>
      <c r="J642" s="299"/>
      <c r="K642" s="299"/>
    </row>
    <row r="643" spans="7:11" x14ac:dyDescent="0.3">
      <c r="G643" s="304"/>
      <c r="H643" s="298"/>
      <c r="I643" s="298"/>
      <c r="J643" s="299"/>
      <c r="K643" s="299"/>
    </row>
    <row r="644" spans="7:11" x14ac:dyDescent="0.3">
      <c r="G644" s="304"/>
      <c r="H644" s="298"/>
      <c r="I644" s="298"/>
      <c r="J644" s="299"/>
      <c r="K644" s="299"/>
    </row>
    <row r="645" spans="7:11" x14ac:dyDescent="0.3">
      <c r="G645" s="304"/>
      <c r="H645" s="298"/>
      <c r="I645" s="298"/>
      <c r="J645" s="299"/>
      <c r="K645" s="299"/>
    </row>
    <row r="646" spans="7:11" x14ac:dyDescent="0.3">
      <c r="G646" s="304"/>
      <c r="H646" s="298"/>
      <c r="I646" s="298"/>
      <c r="J646" s="299"/>
      <c r="K646" s="299"/>
    </row>
    <row r="647" spans="7:11" x14ac:dyDescent="0.3">
      <c r="G647" s="304"/>
      <c r="H647" s="298"/>
      <c r="I647" s="298"/>
      <c r="J647" s="299"/>
      <c r="K647" s="299"/>
    </row>
    <row r="648" spans="7:11" x14ac:dyDescent="0.3">
      <c r="G648" s="304"/>
      <c r="H648" s="298"/>
      <c r="I648" s="298"/>
      <c r="J648" s="299"/>
      <c r="K648" s="299"/>
    </row>
    <row r="649" spans="7:11" x14ac:dyDescent="0.3">
      <c r="G649" s="304"/>
      <c r="H649" s="298"/>
      <c r="I649" s="298"/>
      <c r="J649" s="299"/>
      <c r="K649" s="299"/>
    </row>
    <row r="650" spans="7:11" x14ac:dyDescent="0.3">
      <c r="G650" s="304"/>
      <c r="H650" s="298"/>
      <c r="I650" s="298"/>
      <c r="J650" s="299"/>
      <c r="K650" s="299"/>
    </row>
    <row r="651" spans="7:11" x14ac:dyDescent="0.3">
      <c r="G651" s="304"/>
      <c r="H651" s="298"/>
      <c r="I651" s="298"/>
      <c r="J651" s="299"/>
      <c r="K651" s="299"/>
    </row>
    <row r="652" spans="7:11" x14ac:dyDescent="0.3">
      <c r="G652" s="304"/>
      <c r="H652" s="298"/>
      <c r="I652" s="298"/>
      <c r="J652" s="299"/>
      <c r="K652" s="299"/>
    </row>
    <row r="653" spans="7:11" x14ac:dyDescent="0.3">
      <c r="G653" s="304"/>
      <c r="H653" s="298"/>
      <c r="I653" s="298"/>
      <c r="J653" s="299"/>
      <c r="K653" s="299"/>
    </row>
    <row r="654" spans="7:11" x14ac:dyDescent="0.3">
      <c r="G654" s="304"/>
      <c r="H654" s="298"/>
      <c r="I654" s="298"/>
      <c r="J654" s="299"/>
      <c r="K654" s="299"/>
    </row>
    <row r="655" spans="7:11" x14ac:dyDescent="0.3">
      <c r="G655" s="304"/>
      <c r="H655" s="298"/>
      <c r="I655" s="298"/>
      <c r="J655" s="299"/>
      <c r="K655" s="299"/>
    </row>
    <row r="656" spans="7:11" x14ac:dyDescent="0.3">
      <c r="G656" s="304"/>
      <c r="H656" s="298"/>
      <c r="I656" s="298"/>
      <c r="J656" s="299"/>
      <c r="K656" s="299"/>
    </row>
    <row r="657" spans="7:11" x14ac:dyDescent="0.3">
      <c r="G657" s="304"/>
      <c r="H657" s="298"/>
      <c r="I657" s="298"/>
      <c r="J657" s="299"/>
      <c r="K657" s="299"/>
    </row>
    <row r="658" spans="7:11" x14ac:dyDescent="0.3">
      <c r="G658" s="304"/>
      <c r="H658" s="298"/>
      <c r="I658" s="298"/>
      <c r="J658" s="299"/>
      <c r="K658" s="299"/>
    </row>
    <row r="659" spans="7:11" x14ac:dyDescent="0.3">
      <c r="G659" s="304"/>
      <c r="H659" s="298"/>
      <c r="I659" s="298"/>
      <c r="J659" s="299"/>
      <c r="K659" s="299"/>
    </row>
    <row r="660" spans="7:11" x14ac:dyDescent="0.3">
      <c r="G660" s="304"/>
      <c r="H660" s="298"/>
      <c r="I660" s="298"/>
      <c r="J660" s="299"/>
      <c r="K660" s="299"/>
    </row>
    <row r="661" spans="7:11" x14ac:dyDescent="0.3">
      <c r="G661" s="304"/>
      <c r="H661" s="298"/>
      <c r="I661" s="298"/>
      <c r="J661" s="299"/>
      <c r="K661" s="299"/>
    </row>
    <row r="662" spans="7:11" x14ac:dyDescent="0.3">
      <c r="G662" s="304"/>
      <c r="H662" s="298"/>
      <c r="I662" s="298"/>
      <c r="J662" s="299"/>
      <c r="K662" s="299"/>
    </row>
    <row r="663" spans="7:11" x14ac:dyDescent="0.3">
      <c r="G663" s="304"/>
      <c r="H663" s="298"/>
      <c r="I663" s="298"/>
      <c r="J663" s="299"/>
      <c r="K663" s="299"/>
    </row>
    <row r="664" spans="7:11" x14ac:dyDescent="0.3">
      <c r="G664" s="304"/>
      <c r="H664" s="298"/>
      <c r="I664" s="298"/>
      <c r="J664" s="299"/>
      <c r="K664" s="299"/>
    </row>
    <row r="665" spans="7:11" x14ac:dyDescent="0.3">
      <c r="G665" s="304"/>
      <c r="H665" s="298"/>
      <c r="I665" s="298"/>
      <c r="J665" s="299"/>
      <c r="K665" s="299"/>
    </row>
    <row r="666" spans="7:11" x14ac:dyDescent="0.3">
      <c r="G666" s="304"/>
      <c r="H666" s="298"/>
      <c r="I666" s="298"/>
      <c r="J666" s="299"/>
      <c r="K666" s="299"/>
    </row>
    <row r="667" spans="7:11" x14ac:dyDescent="0.3">
      <c r="G667" s="304"/>
      <c r="H667" s="298"/>
      <c r="I667" s="298"/>
      <c r="J667" s="299"/>
      <c r="K667" s="299"/>
    </row>
    <row r="668" spans="7:11" x14ac:dyDescent="0.3">
      <c r="G668" s="304"/>
      <c r="H668" s="298"/>
      <c r="I668" s="298"/>
      <c r="J668" s="299"/>
      <c r="K668" s="299"/>
    </row>
    <row r="669" spans="7:11" x14ac:dyDescent="0.3">
      <c r="G669" s="304"/>
      <c r="H669" s="298"/>
      <c r="I669" s="298"/>
      <c r="J669" s="299"/>
      <c r="K669" s="299"/>
    </row>
    <row r="670" spans="7:11" x14ac:dyDescent="0.3">
      <c r="G670" s="304"/>
      <c r="H670" s="298"/>
      <c r="I670" s="298"/>
      <c r="J670" s="299"/>
      <c r="K670" s="299"/>
    </row>
    <row r="671" spans="7:11" x14ac:dyDescent="0.3">
      <c r="G671" s="304"/>
      <c r="H671" s="298"/>
      <c r="I671" s="298"/>
      <c r="J671" s="299"/>
      <c r="K671" s="299"/>
    </row>
    <row r="672" spans="7:11" x14ac:dyDescent="0.3">
      <c r="G672" s="304"/>
      <c r="H672" s="298"/>
      <c r="I672" s="298"/>
      <c r="J672" s="299"/>
      <c r="K672" s="299"/>
    </row>
    <row r="673" spans="7:11" x14ac:dyDescent="0.3">
      <c r="G673" s="304"/>
      <c r="H673" s="298"/>
      <c r="I673" s="298"/>
      <c r="J673" s="299"/>
      <c r="K673" s="299"/>
    </row>
    <row r="674" spans="7:11" x14ac:dyDescent="0.3">
      <c r="G674" s="304"/>
      <c r="H674" s="298"/>
      <c r="I674" s="298"/>
      <c r="J674" s="299"/>
      <c r="K674" s="299"/>
    </row>
    <row r="675" spans="7:11" x14ac:dyDescent="0.3">
      <c r="G675" s="304"/>
      <c r="H675" s="298"/>
      <c r="I675" s="298"/>
      <c r="J675" s="299"/>
      <c r="K675" s="299"/>
    </row>
    <row r="676" spans="7:11" x14ac:dyDescent="0.3">
      <c r="G676" s="304"/>
      <c r="H676" s="298"/>
      <c r="I676" s="298"/>
      <c r="J676" s="299"/>
      <c r="K676" s="299"/>
    </row>
    <row r="677" spans="7:11" x14ac:dyDescent="0.3">
      <c r="G677" s="304"/>
      <c r="H677" s="298"/>
      <c r="I677" s="298"/>
      <c r="J677" s="299"/>
      <c r="K677" s="299"/>
    </row>
    <row r="678" spans="7:11" x14ac:dyDescent="0.3">
      <c r="G678" s="304"/>
      <c r="H678" s="298"/>
      <c r="I678" s="298"/>
      <c r="J678" s="299"/>
      <c r="K678" s="299"/>
    </row>
    <row r="679" spans="7:11" x14ac:dyDescent="0.3">
      <c r="G679" s="304"/>
      <c r="H679" s="298"/>
      <c r="I679" s="298"/>
      <c r="J679" s="299"/>
      <c r="K679" s="299"/>
    </row>
    <row r="680" spans="7:11" x14ac:dyDescent="0.3">
      <c r="G680" s="304"/>
      <c r="H680" s="298"/>
      <c r="I680" s="298"/>
      <c r="J680" s="299"/>
      <c r="K680" s="299"/>
    </row>
    <row r="681" spans="7:11" x14ac:dyDescent="0.3">
      <c r="G681" s="304"/>
      <c r="H681" s="298"/>
      <c r="I681" s="298"/>
      <c r="J681" s="299"/>
      <c r="K681" s="299"/>
    </row>
    <row r="682" spans="7:11" x14ac:dyDescent="0.3">
      <c r="G682" s="304"/>
      <c r="H682" s="298"/>
      <c r="I682" s="298"/>
      <c r="J682" s="299"/>
      <c r="K682" s="299"/>
    </row>
    <row r="683" spans="7:11" x14ac:dyDescent="0.3">
      <c r="G683" s="304"/>
      <c r="H683" s="298"/>
      <c r="I683" s="298"/>
      <c r="J683" s="299"/>
      <c r="K683" s="299"/>
    </row>
    <row r="684" spans="7:11" x14ac:dyDescent="0.3">
      <c r="G684" s="304"/>
      <c r="H684" s="298"/>
      <c r="I684" s="298"/>
      <c r="J684" s="299"/>
      <c r="K684" s="299"/>
    </row>
    <row r="685" spans="7:11" x14ac:dyDescent="0.3">
      <c r="G685" s="304"/>
      <c r="H685" s="298"/>
      <c r="I685" s="298"/>
      <c r="J685" s="299"/>
      <c r="K685" s="299"/>
    </row>
    <row r="686" spans="7:11" x14ac:dyDescent="0.3">
      <c r="G686" s="304"/>
      <c r="H686" s="298"/>
      <c r="I686" s="298"/>
      <c r="J686" s="299"/>
      <c r="K686" s="299"/>
    </row>
    <row r="687" spans="7:11" x14ac:dyDescent="0.3">
      <c r="G687" s="304"/>
      <c r="H687" s="298"/>
      <c r="I687" s="298"/>
      <c r="J687" s="299"/>
      <c r="K687" s="299"/>
    </row>
    <row r="688" spans="7:11" x14ac:dyDescent="0.3">
      <c r="G688" s="304"/>
      <c r="H688" s="298"/>
      <c r="I688" s="298"/>
      <c r="J688" s="299"/>
      <c r="K688" s="299"/>
    </row>
    <row r="689" spans="7:11" x14ac:dyDescent="0.3">
      <c r="G689" s="304"/>
      <c r="H689" s="298"/>
      <c r="I689" s="298"/>
      <c r="J689" s="299"/>
      <c r="K689" s="299"/>
    </row>
    <row r="690" spans="7:11" x14ac:dyDescent="0.3">
      <c r="G690" s="304"/>
      <c r="H690" s="298"/>
      <c r="I690" s="298"/>
      <c r="J690" s="299"/>
      <c r="K690" s="299"/>
    </row>
    <row r="691" spans="7:11" x14ac:dyDescent="0.3">
      <c r="G691" s="304"/>
      <c r="H691" s="298"/>
      <c r="I691" s="298"/>
      <c r="J691" s="299"/>
      <c r="K691" s="299"/>
    </row>
    <row r="692" spans="7:11" x14ac:dyDescent="0.3">
      <c r="G692" s="304"/>
      <c r="H692" s="298"/>
      <c r="I692" s="298"/>
      <c r="J692" s="299"/>
      <c r="K692" s="299"/>
    </row>
    <row r="693" spans="7:11" x14ac:dyDescent="0.3">
      <c r="G693" s="304"/>
      <c r="H693" s="298"/>
      <c r="I693" s="298"/>
      <c r="J693" s="299"/>
      <c r="K693" s="299"/>
    </row>
    <row r="694" spans="7:11" x14ac:dyDescent="0.3">
      <c r="G694" s="304"/>
      <c r="H694" s="298"/>
      <c r="I694" s="298"/>
      <c r="J694" s="299"/>
      <c r="K694" s="299"/>
    </row>
    <row r="695" spans="7:11" x14ac:dyDescent="0.3">
      <c r="G695" s="304"/>
      <c r="H695" s="298"/>
      <c r="I695" s="298"/>
      <c r="J695" s="299"/>
      <c r="K695" s="299"/>
    </row>
    <row r="696" spans="7:11" x14ac:dyDescent="0.3">
      <c r="G696" s="304"/>
      <c r="H696" s="298"/>
      <c r="I696" s="298"/>
      <c r="J696" s="299"/>
      <c r="K696" s="299"/>
    </row>
    <row r="697" spans="7:11" x14ac:dyDescent="0.3">
      <c r="G697" s="304"/>
      <c r="H697" s="298"/>
      <c r="I697" s="298"/>
      <c r="J697" s="299"/>
      <c r="K697" s="299"/>
    </row>
    <row r="698" spans="7:11" x14ac:dyDescent="0.3">
      <c r="G698" s="304"/>
      <c r="H698" s="298"/>
      <c r="I698" s="298"/>
      <c r="J698" s="299"/>
      <c r="K698" s="299"/>
    </row>
    <row r="699" spans="7:11" x14ac:dyDescent="0.3">
      <c r="G699" s="304"/>
      <c r="H699" s="298"/>
      <c r="I699" s="298"/>
      <c r="J699" s="299"/>
      <c r="K699" s="299"/>
    </row>
    <row r="700" spans="7:11" x14ac:dyDescent="0.3">
      <c r="G700" s="304"/>
      <c r="H700" s="298"/>
      <c r="I700" s="298"/>
      <c r="J700" s="299"/>
      <c r="K700" s="299"/>
    </row>
    <row r="701" spans="7:11" x14ac:dyDescent="0.3">
      <c r="G701" s="304"/>
      <c r="H701" s="298"/>
      <c r="I701" s="298"/>
      <c r="J701" s="299"/>
      <c r="K701" s="299"/>
    </row>
    <row r="702" spans="7:11" x14ac:dyDescent="0.3">
      <c r="G702" s="304"/>
      <c r="H702" s="298"/>
      <c r="I702" s="298"/>
      <c r="J702" s="299"/>
      <c r="K702" s="299"/>
    </row>
    <row r="703" spans="7:11" x14ac:dyDescent="0.3">
      <c r="G703" s="304"/>
      <c r="H703" s="298"/>
      <c r="I703" s="298"/>
      <c r="J703" s="299"/>
      <c r="K703" s="299"/>
    </row>
    <row r="704" spans="7:11" x14ac:dyDescent="0.3">
      <c r="G704" s="304"/>
      <c r="H704" s="298"/>
      <c r="I704" s="298"/>
      <c r="J704" s="299"/>
      <c r="K704" s="299"/>
    </row>
    <row r="705" spans="7:11" x14ac:dyDescent="0.3">
      <c r="G705" s="304"/>
      <c r="H705" s="298"/>
      <c r="I705" s="298"/>
      <c r="J705" s="299"/>
      <c r="K705" s="299"/>
    </row>
    <row r="706" spans="7:11" x14ac:dyDescent="0.3">
      <c r="G706" s="304"/>
      <c r="H706" s="298"/>
      <c r="I706" s="298"/>
      <c r="J706" s="299"/>
      <c r="K706" s="299"/>
    </row>
    <row r="707" spans="7:11" x14ac:dyDescent="0.3">
      <c r="G707" s="304"/>
      <c r="H707" s="298"/>
      <c r="I707" s="298"/>
      <c r="J707" s="299"/>
      <c r="K707" s="299"/>
    </row>
    <row r="708" spans="7:11" x14ac:dyDescent="0.3">
      <c r="G708" s="304"/>
      <c r="H708" s="298"/>
      <c r="I708" s="298"/>
      <c r="J708" s="299"/>
      <c r="K708" s="299"/>
    </row>
    <row r="709" spans="7:11" x14ac:dyDescent="0.3">
      <c r="G709" s="304"/>
      <c r="H709" s="298"/>
      <c r="I709" s="298"/>
      <c r="J709" s="299"/>
      <c r="K709" s="299"/>
    </row>
    <row r="710" spans="7:11" x14ac:dyDescent="0.3">
      <c r="G710" s="304"/>
      <c r="H710" s="298"/>
      <c r="I710" s="298"/>
      <c r="J710" s="299"/>
      <c r="K710" s="299"/>
    </row>
    <row r="711" spans="7:11" x14ac:dyDescent="0.3">
      <c r="G711" s="304"/>
      <c r="H711" s="298"/>
      <c r="I711" s="298"/>
      <c r="J711" s="299"/>
      <c r="K711" s="299"/>
    </row>
    <row r="712" spans="7:11" x14ac:dyDescent="0.3">
      <c r="G712" s="304"/>
      <c r="H712" s="298"/>
      <c r="I712" s="298"/>
      <c r="J712" s="299"/>
      <c r="K712" s="299"/>
    </row>
    <row r="713" spans="7:11" x14ac:dyDescent="0.3">
      <c r="G713" s="304"/>
      <c r="H713" s="298"/>
      <c r="I713" s="298"/>
      <c r="J713" s="299"/>
      <c r="K713" s="299"/>
    </row>
    <row r="714" spans="7:11" x14ac:dyDescent="0.3">
      <c r="G714" s="90"/>
    </row>
    <row r="715" spans="7:11" x14ac:dyDescent="0.3">
      <c r="G715" s="90"/>
    </row>
  </sheetData>
  <sheetProtection algorithmName="SHA-512" hashValue="92EEWhnz2qkxJ7Ocb7lIPR0vdv8D3pDUcwvN4LuHSKtHhJmVTpNoocQQHrsIBoEfw1KK/IT2rMz7/EXfVFDVVw==" saltValue="16f6v8t++deYVyv8NDnXLA==" spinCount="100000" sheet="1" formatColumns="0"/>
  <mergeCells count="25">
    <mergeCell ref="B71:I71"/>
    <mergeCell ref="A104:A105"/>
    <mergeCell ref="B43:I43"/>
    <mergeCell ref="B58:I58"/>
    <mergeCell ref="F95:J95"/>
    <mergeCell ref="F96:J96"/>
    <mergeCell ref="F97:J97"/>
    <mergeCell ref="D92:H92"/>
    <mergeCell ref="D93:H93"/>
    <mergeCell ref="D94:H94"/>
    <mergeCell ref="B81:I81"/>
    <mergeCell ref="A51:A52"/>
    <mergeCell ref="B75:I75"/>
    <mergeCell ref="B14:K14"/>
    <mergeCell ref="B11:I11"/>
    <mergeCell ref="E3:E4"/>
    <mergeCell ref="H3:H4"/>
    <mergeCell ref="I3:I4"/>
    <mergeCell ref="B3:B4"/>
    <mergeCell ref="N1:S2"/>
    <mergeCell ref="A1:K1"/>
    <mergeCell ref="C3:D3"/>
    <mergeCell ref="F3:G3"/>
    <mergeCell ref="B5:I5"/>
    <mergeCell ref="A3:A4"/>
  </mergeCells>
  <phoneticPr fontId="11" type="noConversion"/>
  <conditionalFormatting sqref="N104:Q104">
    <cfRule type="cellIs" dxfId="6" priority="3" operator="equal">
      <formula>"error"</formula>
    </cfRule>
  </conditionalFormatting>
  <conditionalFormatting sqref="R82:R85">
    <cfRule type="cellIs" dxfId="5" priority="2" operator="equal">
      <formula>"error"</formula>
    </cfRule>
  </conditionalFormatting>
  <conditionalFormatting sqref="R5:S9">
    <cfRule type="cellIs" dxfId="4" priority="6" operator="equal">
      <formula>"error"</formula>
    </cfRule>
  </conditionalFormatting>
  <conditionalFormatting sqref="S10 R11:S12 S13 R14:S14 S15 R16:S29 S30:S31 R32:S35 S36:S37 R38:S41 S42 R43:S56 S57 R58:S58 S59 R60:S61 S62 R63:S69 S70 R71:S73 S74 R75:S77 S78:S80 R81:S81 S82:S86 R87:S87 R105:S107">
    <cfRule type="cellIs" dxfId="3" priority="8" operator="equal">
      <formula>"error"</formula>
    </cfRule>
  </conditionalFormatting>
  <conditionalFormatting sqref="S88:S104">
    <cfRule type="cellIs" dxfId="2" priority="1"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D7573-0DAB-4C41-9CD6-1C983625BFA2}">
  <dimension ref="A1:I71"/>
  <sheetViews>
    <sheetView topLeftCell="A45" workbookViewId="0">
      <selection activeCell="D29" sqref="D29"/>
    </sheetView>
  </sheetViews>
  <sheetFormatPr defaultRowHeight="12" x14ac:dyDescent="0.25"/>
  <cols>
    <col min="1" max="1" width="12.109375" style="2" customWidth="1"/>
    <col min="2" max="2" width="26.109375" style="154" customWidth="1"/>
    <col min="3" max="3" width="15.21875" style="151" customWidth="1"/>
    <col min="4" max="4" width="16" style="151" customWidth="1"/>
    <col min="5" max="5" width="18.21875" style="151" customWidth="1"/>
    <col min="6" max="6" width="12.88671875" style="151" customWidth="1"/>
    <col min="7" max="7" width="17.44140625" style="151" customWidth="1"/>
    <col min="8" max="8" width="14.5546875" style="151" customWidth="1"/>
    <col min="9" max="9" width="13.21875" style="151" customWidth="1"/>
    <col min="10" max="16384" width="8.88671875" style="151"/>
  </cols>
  <sheetData>
    <row r="1" spans="1:9" x14ac:dyDescent="0.25">
      <c r="A1" s="381" t="s">
        <v>351</v>
      </c>
      <c r="B1" s="382" t="s">
        <v>352</v>
      </c>
      <c r="C1" s="380" t="s">
        <v>3</v>
      </c>
      <c r="D1" s="380"/>
      <c r="E1" s="380" t="s">
        <v>30</v>
      </c>
      <c r="F1" s="380" t="s">
        <v>4</v>
      </c>
      <c r="G1" s="380"/>
      <c r="H1" s="380" t="s">
        <v>31</v>
      </c>
      <c r="I1" s="380" t="s">
        <v>0</v>
      </c>
    </row>
    <row r="2" spans="1:9" ht="60" x14ac:dyDescent="0.25">
      <c r="A2" s="381"/>
      <c r="B2" s="382"/>
      <c r="C2" s="150" t="s">
        <v>39</v>
      </c>
      <c r="D2" s="150" t="s">
        <v>162</v>
      </c>
      <c r="E2" s="380"/>
      <c r="F2" s="150" t="s">
        <v>40</v>
      </c>
      <c r="G2" s="150" t="s">
        <v>41</v>
      </c>
      <c r="H2" s="380"/>
      <c r="I2" s="380"/>
    </row>
    <row r="3" spans="1:9" ht="26.4" customHeight="1" x14ac:dyDescent="0.25">
      <c r="A3" s="383" t="s">
        <v>262</v>
      </c>
      <c r="B3" s="156" t="s">
        <v>336</v>
      </c>
      <c r="C3" s="152">
        <f>Buget_cerere!C6</f>
        <v>0</v>
      </c>
      <c r="D3" s="152">
        <f>Buget_cerere!D6</f>
        <v>0</v>
      </c>
      <c r="E3" s="152">
        <f>Buget_cerere!E6</f>
        <v>0</v>
      </c>
      <c r="F3" s="152">
        <f>Buget_cerere!F6</f>
        <v>0</v>
      </c>
      <c r="G3" s="152">
        <f>Buget_cerere!G6</f>
        <v>0</v>
      </c>
      <c r="H3" s="152">
        <f>Buget_cerere!H6</f>
        <v>0</v>
      </c>
      <c r="I3" s="152">
        <f>Buget_cerere!I6</f>
        <v>0</v>
      </c>
    </row>
    <row r="4" spans="1:9" ht="48" x14ac:dyDescent="0.25">
      <c r="A4" s="383"/>
      <c r="B4" s="156" t="s">
        <v>284</v>
      </c>
      <c r="C4" s="152">
        <f>Buget_cerere!C50</f>
        <v>0</v>
      </c>
      <c r="D4" s="152">
        <f>Buget_cerere!D50</f>
        <v>0</v>
      </c>
      <c r="E4" s="152">
        <f>Buget_cerere!E50</f>
        <v>0</v>
      </c>
      <c r="F4" s="152">
        <f>Buget_cerere!F50</f>
        <v>0</v>
      </c>
      <c r="G4" s="152">
        <f>Buget_cerere!G50</f>
        <v>0</v>
      </c>
      <c r="H4" s="152">
        <f>Buget_cerere!H50</f>
        <v>0</v>
      </c>
      <c r="I4" s="152">
        <f>Buget_cerere!I50</f>
        <v>0</v>
      </c>
    </row>
    <row r="5" spans="1:9" ht="15" customHeight="1" x14ac:dyDescent="0.25">
      <c r="A5" s="383"/>
      <c r="B5" s="156" t="s">
        <v>294</v>
      </c>
      <c r="C5" s="152">
        <f>Buget_cerere!C53</f>
        <v>0</v>
      </c>
      <c r="D5" s="152">
        <f>Buget_cerere!D53</f>
        <v>0</v>
      </c>
      <c r="E5" s="152">
        <f>Buget_cerere!E53</f>
        <v>0</v>
      </c>
      <c r="F5" s="152">
        <f>Buget_cerere!F53</f>
        <v>0</v>
      </c>
      <c r="G5" s="152">
        <f>Buget_cerere!G53</f>
        <v>0</v>
      </c>
      <c r="H5" s="152">
        <f>Buget_cerere!H53</f>
        <v>0</v>
      </c>
      <c r="I5" s="152">
        <f>Buget_cerere!I53</f>
        <v>0</v>
      </c>
    </row>
    <row r="6" spans="1:9" ht="14.4" customHeight="1" x14ac:dyDescent="0.25">
      <c r="A6" s="383"/>
      <c r="B6" s="156" t="s">
        <v>296</v>
      </c>
      <c r="C6" s="152">
        <f>Buget_cerere!C55</f>
        <v>0</v>
      </c>
      <c r="D6" s="152">
        <f>Buget_cerere!D55</f>
        <v>0</v>
      </c>
      <c r="E6" s="152">
        <f>Buget_cerere!E55</f>
        <v>0</v>
      </c>
      <c r="F6" s="152">
        <f>Buget_cerere!F55</f>
        <v>0</v>
      </c>
      <c r="G6" s="152">
        <f>Buget_cerere!G55</f>
        <v>0</v>
      </c>
      <c r="H6" s="152">
        <f>Buget_cerere!H55</f>
        <v>0</v>
      </c>
      <c r="I6" s="152">
        <f>Buget_cerere!I55</f>
        <v>0</v>
      </c>
    </row>
    <row r="7" spans="1:9" ht="24" hidden="1" x14ac:dyDescent="0.25">
      <c r="A7" s="383"/>
      <c r="B7" s="156" t="s">
        <v>337</v>
      </c>
      <c r="C7" s="152"/>
      <c r="D7" s="152"/>
      <c r="E7" s="152"/>
      <c r="F7" s="152"/>
      <c r="G7" s="152"/>
      <c r="H7" s="152"/>
      <c r="I7" s="152"/>
    </row>
    <row r="8" spans="1:9" ht="72" hidden="1" x14ac:dyDescent="0.25">
      <c r="A8" s="383"/>
      <c r="B8" s="156" t="s">
        <v>338</v>
      </c>
      <c r="C8" s="152">
        <f>Buget_cerere!C51</f>
        <v>0</v>
      </c>
      <c r="D8" s="152">
        <f>Buget_cerere!D51</f>
        <v>0</v>
      </c>
      <c r="E8" s="152">
        <f>Buget_cerere!E51</f>
        <v>0</v>
      </c>
      <c r="F8" s="152">
        <f>Buget_cerere!F51</f>
        <v>0</v>
      </c>
      <c r="G8" s="152">
        <f>Buget_cerere!G51</f>
        <v>0</v>
      </c>
      <c r="H8" s="152">
        <f>Buget_cerere!H51</f>
        <v>0</v>
      </c>
      <c r="I8" s="152">
        <f>Buget_cerere!I51</f>
        <v>0</v>
      </c>
    </row>
    <row r="9" spans="1:9" ht="24" hidden="1" x14ac:dyDescent="0.25">
      <c r="A9" s="383"/>
      <c r="B9" s="156" t="s">
        <v>339</v>
      </c>
      <c r="C9" s="152"/>
      <c r="D9" s="152"/>
      <c r="E9" s="152"/>
      <c r="F9" s="152"/>
      <c r="G9" s="152"/>
      <c r="H9" s="152"/>
      <c r="I9" s="152"/>
    </row>
    <row r="10" spans="1:9" ht="24" hidden="1" x14ac:dyDescent="0.25">
      <c r="A10" s="383"/>
      <c r="B10" s="156" t="s">
        <v>340</v>
      </c>
      <c r="C10" s="152"/>
      <c r="D10" s="152"/>
      <c r="E10" s="152"/>
      <c r="F10" s="152"/>
      <c r="G10" s="152"/>
      <c r="H10" s="152"/>
      <c r="I10" s="152"/>
    </row>
    <row r="11" spans="1:9" ht="36" hidden="1" x14ac:dyDescent="0.25">
      <c r="A11" s="383"/>
      <c r="B11" s="156" t="s">
        <v>341</v>
      </c>
      <c r="C11" s="152"/>
      <c r="D11" s="152"/>
      <c r="E11" s="152"/>
      <c r="F11" s="152"/>
      <c r="G11" s="152"/>
      <c r="H11" s="152"/>
      <c r="I11" s="152"/>
    </row>
    <row r="12" spans="1:9" ht="36" hidden="1" x14ac:dyDescent="0.25">
      <c r="A12" s="383"/>
      <c r="B12" s="156" t="s">
        <v>342</v>
      </c>
      <c r="C12" s="152"/>
      <c r="D12" s="152"/>
      <c r="E12" s="152"/>
      <c r="F12" s="152"/>
      <c r="G12" s="152"/>
      <c r="H12" s="152"/>
      <c r="I12" s="152"/>
    </row>
    <row r="13" spans="1:9" hidden="1" x14ac:dyDescent="0.25">
      <c r="A13" s="383"/>
      <c r="B13" s="156" t="s">
        <v>343</v>
      </c>
      <c r="C13" s="152"/>
      <c r="D13" s="152"/>
      <c r="E13" s="152"/>
      <c r="F13" s="152"/>
      <c r="G13" s="152"/>
      <c r="H13" s="152"/>
      <c r="I13" s="152"/>
    </row>
    <row r="14" spans="1:9" ht="16.8" hidden="1" customHeight="1" x14ac:dyDescent="0.25">
      <c r="A14" s="165" t="s">
        <v>295</v>
      </c>
      <c r="B14" s="166" t="s">
        <v>325</v>
      </c>
      <c r="C14" s="167"/>
      <c r="D14" s="167"/>
      <c r="E14" s="167"/>
      <c r="F14" s="167"/>
      <c r="G14" s="167"/>
      <c r="H14" s="167"/>
      <c r="I14" s="167"/>
    </row>
    <row r="15" spans="1:9" x14ac:dyDescent="0.25">
      <c r="A15" s="384" t="s">
        <v>264</v>
      </c>
      <c r="B15" s="159" t="s">
        <v>265</v>
      </c>
      <c r="C15" s="160">
        <f>Buget_cerere!C7</f>
        <v>0</v>
      </c>
      <c r="D15" s="160">
        <f>Buget_cerere!D7</f>
        <v>0</v>
      </c>
      <c r="E15" s="160">
        <f>Buget_cerere!E7</f>
        <v>0</v>
      </c>
      <c r="F15" s="160">
        <f>Buget_cerere!F7</f>
        <v>0</v>
      </c>
      <c r="G15" s="160">
        <f>Buget_cerere!G7</f>
        <v>0</v>
      </c>
      <c r="H15" s="160">
        <f>Buget_cerere!H7</f>
        <v>0</v>
      </c>
      <c r="I15" s="160">
        <f>Buget_cerere!I7</f>
        <v>0</v>
      </c>
    </row>
    <row r="16" spans="1:9" ht="36" x14ac:dyDescent="0.25">
      <c r="A16" s="384"/>
      <c r="B16" s="159" t="s">
        <v>266</v>
      </c>
      <c r="C16" s="160">
        <f>Buget_cerere!C8</f>
        <v>0</v>
      </c>
      <c r="D16" s="160">
        <f>Buget_cerere!D8</f>
        <v>0</v>
      </c>
      <c r="E16" s="160">
        <f>Buget_cerere!E8</f>
        <v>0</v>
      </c>
      <c r="F16" s="160">
        <f>Buget_cerere!F8</f>
        <v>0</v>
      </c>
      <c r="G16" s="160">
        <f>Buget_cerere!G8</f>
        <v>0</v>
      </c>
      <c r="H16" s="160">
        <f>Buget_cerere!H8</f>
        <v>0</v>
      </c>
      <c r="I16" s="160">
        <f>Buget_cerere!I8</f>
        <v>0</v>
      </c>
    </row>
    <row r="17" spans="1:9" ht="24" x14ac:dyDescent="0.25">
      <c r="A17" s="384"/>
      <c r="B17" s="159" t="s">
        <v>267</v>
      </c>
      <c r="C17" s="160">
        <f>Buget_cerere!C9</f>
        <v>0</v>
      </c>
      <c r="D17" s="160">
        <f>Buget_cerere!D9</f>
        <v>0</v>
      </c>
      <c r="E17" s="160">
        <f>Buget_cerere!E9</f>
        <v>0</v>
      </c>
      <c r="F17" s="160">
        <f>Buget_cerere!F9</f>
        <v>0</v>
      </c>
      <c r="G17" s="160">
        <f>Buget_cerere!G9</f>
        <v>0</v>
      </c>
      <c r="H17" s="160">
        <f>Buget_cerere!H9</f>
        <v>0</v>
      </c>
      <c r="I17" s="160">
        <f>Buget_cerere!I9</f>
        <v>0</v>
      </c>
    </row>
    <row r="18" spans="1:9" ht="36" x14ac:dyDescent="0.25">
      <c r="A18" s="384"/>
      <c r="B18" s="159" t="s">
        <v>268</v>
      </c>
      <c r="C18" s="160">
        <f>Buget_cerere!C12</f>
        <v>0</v>
      </c>
      <c r="D18" s="160">
        <f>Buget_cerere!D12</f>
        <v>0</v>
      </c>
      <c r="E18" s="160">
        <f>Buget_cerere!E12</f>
        <v>0</v>
      </c>
      <c r="F18" s="160">
        <f>Buget_cerere!F12</f>
        <v>0</v>
      </c>
      <c r="G18" s="160">
        <f>Buget_cerere!G12</f>
        <v>0</v>
      </c>
      <c r="H18" s="160">
        <f>Buget_cerere!H12</f>
        <v>0</v>
      </c>
      <c r="I18" s="160">
        <f>Buget_cerere!I12</f>
        <v>0</v>
      </c>
    </row>
    <row r="19" spans="1:9" x14ac:dyDescent="0.25">
      <c r="A19" s="384"/>
      <c r="B19" s="159" t="s">
        <v>281</v>
      </c>
      <c r="C19" s="160">
        <f>Buget_cerere!C44</f>
        <v>0</v>
      </c>
      <c r="D19" s="160">
        <f>Buget_cerere!D44</f>
        <v>0</v>
      </c>
      <c r="E19" s="160">
        <f>Buget_cerere!E44</f>
        <v>0</v>
      </c>
      <c r="F19" s="160">
        <f>Buget_cerere!F44</f>
        <v>0</v>
      </c>
      <c r="G19" s="160">
        <f>Buget_cerere!G44</f>
        <v>0</v>
      </c>
      <c r="H19" s="160">
        <f>Buget_cerere!H44</f>
        <v>0</v>
      </c>
      <c r="I19" s="160">
        <f>Buget_cerere!I44</f>
        <v>0</v>
      </c>
    </row>
    <row r="20" spans="1:9" ht="24" x14ac:dyDescent="0.25">
      <c r="A20" s="384"/>
      <c r="B20" s="159" t="s">
        <v>282</v>
      </c>
      <c r="C20" s="160">
        <f>Buget_cerere!C46</f>
        <v>0</v>
      </c>
      <c r="D20" s="160">
        <f>Buget_cerere!D46</f>
        <v>0</v>
      </c>
      <c r="E20" s="160">
        <f>Buget_cerere!E46</f>
        <v>0</v>
      </c>
      <c r="F20" s="160">
        <f>Buget_cerere!F46</f>
        <v>0</v>
      </c>
      <c r="G20" s="160">
        <f>Buget_cerere!G46</f>
        <v>0</v>
      </c>
      <c r="H20" s="160">
        <f>Buget_cerere!H46</f>
        <v>0</v>
      </c>
      <c r="I20" s="160">
        <f>Buget_cerere!I46</f>
        <v>0</v>
      </c>
    </row>
    <row r="21" spans="1:9" ht="46.2" customHeight="1" x14ac:dyDescent="0.25">
      <c r="A21" s="384"/>
      <c r="B21" s="159" t="s">
        <v>283</v>
      </c>
      <c r="C21" s="160">
        <f>Buget_cerere!C48</f>
        <v>0</v>
      </c>
      <c r="D21" s="160">
        <f>Buget_cerere!D48</f>
        <v>0</v>
      </c>
      <c r="E21" s="160">
        <f>Buget_cerere!E48</f>
        <v>0</v>
      </c>
      <c r="F21" s="160">
        <f>Buget_cerere!F48</f>
        <v>0</v>
      </c>
      <c r="G21" s="160">
        <f>Buget_cerere!G48</f>
        <v>0</v>
      </c>
      <c r="H21" s="160">
        <f>Buget_cerere!H48</f>
        <v>0</v>
      </c>
      <c r="I21" s="160">
        <f>Buget_cerere!I48</f>
        <v>0</v>
      </c>
    </row>
    <row r="22" spans="1:9" ht="36" x14ac:dyDescent="0.25">
      <c r="A22" s="384"/>
      <c r="B22" s="159" t="s">
        <v>292</v>
      </c>
      <c r="C22" s="160">
        <f>Buget_cerere!C60</f>
        <v>0</v>
      </c>
      <c r="D22" s="160">
        <f>Buget_cerere!D60</f>
        <v>0</v>
      </c>
      <c r="E22" s="160">
        <f>Buget_cerere!E60</f>
        <v>0</v>
      </c>
      <c r="F22" s="160">
        <f>Buget_cerere!F60</f>
        <v>0</v>
      </c>
      <c r="G22" s="160">
        <f>Buget_cerere!G60</f>
        <v>0</v>
      </c>
      <c r="H22" s="160">
        <f>Buget_cerere!H60</f>
        <v>0</v>
      </c>
      <c r="I22" s="160">
        <f>Buget_cerere!I60</f>
        <v>0</v>
      </c>
    </row>
    <row r="23" spans="1:9" ht="24" x14ac:dyDescent="0.25">
      <c r="A23" s="384"/>
      <c r="B23" s="159" t="s">
        <v>293</v>
      </c>
      <c r="C23" s="160">
        <f>Buget_cerere!C61</f>
        <v>0</v>
      </c>
      <c r="D23" s="160">
        <f>Buget_cerere!D61</f>
        <v>0</v>
      </c>
      <c r="E23" s="160">
        <f>Buget_cerere!E61</f>
        <v>0</v>
      </c>
      <c r="F23" s="160">
        <f>Buget_cerere!F61</f>
        <v>0</v>
      </c>
      <c r="G23" s="160">
        <f>Buget_cerere!G61</f>
        <v>0</v>
      </c>
      <c r="H23" s="160">
        <f>Buget_cerere!H61</f>
        <v>0</v>
      </c>
      <c r="I23" s="160">
        <f>Buget_cerere!I61</f>
        <v>0</v>
      </c>
    </row>
    <row r="24" spans="1:9" ht="24" x14ac:dyDescent="0.25">
      <c r="A24" s="384"/>
      <c r="B24" s="159" t="s">
        <v>287</v>
      </c>
      <c r="C24" s="160">
        <f>Buget_cerere!C68</f>
        <v>0</v>
      </c>
      <c r="D24" s="160">
        <f>Buget_cerere!D68</f>
        <v>0</v>
      </c>
      <c r="E24" s="160">
        <f>Buget_cerere!E68</f>
        <v>0</v>
      </c>
      <c r="F24" s="160">
        <f>Buget_cerere!F68</f>
        <v>0</v>
      </c>
      <c r="G24" s="160">
        <f>Buget_cerere!G68</f>
        <v>0</v>
      </c>
      <c r="H24" s="160">
        <f>Buget_cerere!H68</f>
        <v>0</v>
      </c>
      <c r="I24" s="160">
        <f>Buget_cerere!I68</f>
        <v>0</v>
      </c>
    </row>
    <row r="25" spans="1:9" ht="24" hidden="1" x14ac:dyDescent="0.25">
      <c r="A25" s="384"/>
      <c r="B25" s="159" t="s">
        <v>300</v>
      </c>
      <c r="C25" s="160"/>
      <c r="D25" s="160"/>
      <c r="E25" s="160"/>
      <c r="F25" s="160"/>
      <c r="G25" s="160"/>
      <c r="H25" s="160"/>
      <c r="I25" s="160"/>
    </row>
    <row r="26" spans="1:9" ht="24" x14ac:dyDescent="0.25">
      <c r="A26" s="384"/>
      <c r="B26" s="159" t="s">
        <v>285</v>
      </c>
      <c r="C26" s="160">
        <f>Buget_cerere!C72</f>
        <v>0</v>
      </c>
      <c r="D26" s="160">
        <f>Buget_cerere!D72</f>
        <v>0</v>
      </c>
      <c r="E26" s="160">
        <f>Buget_cerere!E72</f>
        <v>0</v>
      </c>
      <c r="F26" s="160">
        <f>Buget_cerere!F72</f>
        <v>0</v>
      </c>
      <c r="G26" s="160">
        <f>Buget_cerere!G72</f>
        <v>0</v>
      </c>
      <c r="H26" s="160">
        <f>Buget_cerere!H72</f>
        <v>0</v>
      </c>
      <c r="I26" s="160">
        <f>Buget_cerere!I72</f>
        <v>0</v>
      </c>
    </row>
    <row r="27" spans="1:9" x14ac:dyDescent="0.25">
      <c r="A27" s="384"/>
      <c r="B27" s="159" t="s">
        <v>286</v>
      </c>
      <c r="C27" s="160">
        <f>Buget_cerere!C73</f>
        <v>0</v>
      </c>
      <c r="D27" s="160">
        <f>Buget_cerere!D73</f>
        <v>0</v>
      </c>
      <c r="E27" s="160">
        <f>Buget_cerere!E73</f>
        <v>0</v>
      </c>
      <c r="F27" s="160">
        <f>Buget_cerere!F73</f>
        <v>0</v>
      </c>
      <c r="G27" s="160">
        <f>Buget_cerere!G73</f>
        <v>0</v>
      </c>
      <c r="H27" s="160">
        <f>Buget_cerere!H73</f>
        <v>0</v>
      </c>
      <c r="I27" s="160">
        <f>Buget_cerere!I73</f>
        <v>0</v>
      </c>
    </row>
    <row r="28" spans="1:9" ht="24" x14ac:dyDescent="0.25">
      <c r="A28" s="347" t="s">
        <v>639</v>
      </c>
      <c r="B28" s="348" t="s">
        <v>640</v>
      </c>
      <c r="C28" s="349">
        <f>Buget_cerere!C76</f>
        <v>0</v>
      </c>
      <c r="D28" s="349">
        <f>Buget_cerere!D76</f>
        <v>0</v>
      </c>
      <c r="E28" s="349">
        <f>Buget_cerere!E76</f>
        <v>0</v>
      </c>
      <c r="F28" s="349">
        <f>Buget_cerere!F76</f>
        <v>0</v>
      </c>
      <c r="G28" s="349">
        <f>Buget_cerere!G76</f>
        <v>0</v>
      </c>
      <c r="H28" s="349">
        <f>Buget_cerere!H76</f>
        <v>0</v>
      </c>
      <c r="I28" s="349">
        <f>Buget_cerere!I76</f>
        <v>0</v>
      </c>
    </row>
    <row r="29" spans="1:9" ht="36" x14ac:dyDescent="0.25">
      <c r="A29" s="347" t="s">
        <v>643</v>
      </c>
      <c r="B29" s="348" t="s">
        <v>644</v>
      </c>
      <c r="C29" s="349">
        <f>Buget_cerere!C77</f>
        <v>0</v>
      </c>
      <c r="D29" s="349">
        <f>Buget_cerere!D77</f>
        <v>0</v>
      </c>
      <c r="E29" s="349">
        <f>Buget_cerere!E77</f>
        <v>0</v>
      </c>
      <c r="F29" s="349">
        <f>Buget_cerere!F77</f>
        <v>0</v>
      </c>
      <c r="G29" s="349">
        <f>Buget_cerere!G77</f>
        <v>0</v>
      </c>
      <c r="H29" s="349">
        <f>Buget_cerere!H77</f>
        <v>0</v>
      </c>
      <c r="I29" s="349">
        <f>Buget_cerere!I77</f>
        <v>0</v>
      </c>
    </row>
    <row r="30" spans="1:9" x14ac:dyDescent="0.25">
      <c r="A30" s="385" t="s">
        <v>269</v>
      </c>
      <c r="B30" s="161" t="s">
        <v>270</v>
      </c>
      <c r="C30" s="162">
        <f>Buget_cerere!C16</f>
        <v>0</v>
      </c>
      <c r="D30" s="162">
        <f>Buget_cerere!D16</f>
        <v>0</v>
      </c>
      <c r="E30" s="162">
        <f>Buget_cerere!E16</f>
        <v>0</v>
      </c>
      <c r="F30" s="162">
        <f>Buget_cerere!F16</f>
        <v>0</v>
      </c>
      <c r="G30" s="162">
        <f>Buget_cerere!G16</f>
        <v>0</v>
      </c>
      <c r="H30" s="162">
        <f>Buget_cerere!H16</f>
        <v>0</v>
      </c>
      <c r="I30" s="162">
        <f>Buget_cerere!I16</f>
        <v>0</v>
      </c>
    </row>
    <row r="31" spans="1:9" ht="24" x14ac:dyDescent="0.25">
      <c r="A31" s="385"/>
      <c r="B31" s="161" t="s">
        <v>271</v>
      </c>
      <c r="C31" s="162">
        <f>Buget_cerere!C17</f>
        <v>0</v>
      </c>
      <c r="D31" s="162">
        <f>Buget_cerere!D17</f>
        <v>0</v>
      </c>
      <c r="E31" s="162">
        <f>Buget_cerere!E17</f>
        <v>0</v>
      </c>
      <c r="F31" s="162">
        <f>Buget_cerere!F17</f>
        <v>0</v>
      </c>
      <c r="G31" s="162">
        <f>Buget_cerere!G17</f>
        <v>0</v>
      </c>
      <c r="H31" s="162">
        <f>Buget_cerere!H17</f>
        <v>0</v>
      </c>
      <c r="I31" s="162">
        <f>Buget_cerere!I17</f>
        <v>0</v>
      </c>
    </row>
    <row r="32" spans="1:9" x14ac:dyDescent="0.25">
      <c r="A32" s="385"/>
      <c r="B32" s="161" t="s">
        <v>272</v>
      </c>
      <c r="C32" s="162">
        <f>Buget_cerere!C18</f>
        <v>0</v>
      </c>
      <c r="D32" s="162">
        <f>Buget_cerere!D18</f>
        <v>0</v>
      </c>
      <c r="E32" s="162">
        <f>Buget_cerere!E18</f>
        <v>0</v>
      </c>
      <c r="F32" s="162">
        <f>Buget_cerere!F18</f>
        <v>0</v>
      </c>
      <c r="G32" s="162">
        <f>Buget_cerere!G18</f>
        <v>0</v>
      </c>
      <c r="H32" s="162">
        <f>Buget_cerere!H18</f>
        <v>0</v>
      </c>
      <c r="I32" s="162">
        <f>Buget_cerere!I18</f>
        <v>0</v>
      </c>
    </row>
    <row r="33" spans="1:9" ht="36" x14ac:dyDescent="0.25">
      <c r="A33" s="385"/>
      <c r="B33" s="161" t="s">
        <v>273</v>
      </c>
      <c r="C33" s="162">
        <f>Buget_cerere!C19</f>
        <v>0</v>
      </c>
      <c r="D33" s="162">
        <f>Buget_cerere!D19</f>
        <v>0</v>
      </c>
      <c r="E33" s="162">
        <f>Buget_cerere!E19</f>
        <v>0</v>
      </c>
      <c r="F33" s="162">
        <f>Buget_cerere!F19</f>
        <v>0</v>
      </c>
      <c r="G33" s="162">
        <f>Buget_cerere!G19</f>
        <v>0</v>
      </c>
      <c r="H33" s="162">
        <f>Buget_cerere!H19</f>
        <v>0</v>
      </c>
      <c r="I33" s="162">
        <f>Buget_cerere!I19</f>
        <v>0</v>
      </c>
    </row>
    <row r="34" spans="1:9" x14ac:dyDescent="0.25">
      <c r="A34" s="385"/>
      <c r="B34" s="161" t="s">
        <v>274</v>
      </c>
      <c r="C34" s="162">
        <f>Buget_cerere!C20</f>
        <v>0</v>
      </c>
      <c r="D34" s="162">
        <f>Buget_cerere!D20</f>
        <v>0</v>
      </c>
      <c r="E34" s="162">
        <f>Buget_cerere!E20</f>
        <v>0</v>
      </c>
      <c r="F34" s="162">
        <f>Buget_cerere!F20</f>
        <v>0</v>
      </c>
      <c r="G34" s="162">
        <f>Buget_cerere!G20</f>
        <v>0</v>
      </c>
      <c r="H34" s="162">
        <f>Buget_cerere!H20</f>
        <v>0</v>
      </c>
      <c r="I34" s="162">
        <f>Buget_cerere!I20</f>
        <v>0</v>
      </c>
    </row>
    <row r="35" spans="1:9" ht="48" x14ac:dyDescent="0.25">
      <c r="A35" s="385"/>
      <c r="B35" s="161" t="s">
        <v>630</v>
      </c>
      <c r="C35" s="162">
        <f>Buget_cerere!C21</f>
        <v>0</v>
      </c>
      <c r="D35" s="162">
        <f>Buget_cerere!D21</f>
        <v>0</v>
      </c>
      <c r="E35" s="162">
        <f>Buget_cerere!E21</f>
        <v>0</v>
      </c>
      <c r="F35" s="162">
        <f>Buget_cerere!F21</f>
        <v>0</v>
      </c>
      <c r="G35" s="162">
        <f>Buget_cerere!G21</f>
        <v>0</v>
      </c>
      <c r="H35" s="162">
        <f>Buget_cerere!H21</f>
        <v>0</v>
      </c>
      <c r="I35" s="162">
        <f>Buget_cerere!I21</f>
        <v>0</v>
      </c>
    </row>
    <row r="36" spans="1:9" x14ac:dyDescent="0.25">
      <c r="A36" s="385"/>
      <c r="B36" s="161" t="s">
        <v>275</v>
      </c>
      <c r="C36" s="162">
        <f>Buget_cerere!C23</f>
        <v>0</v>
      </c>
      <c r="D36" s="162">
        <f>Buget_cerere!D23</f>
        <v>0</v>
      </c>
      <c r="E36" s="162">
        <f>Buget_cerere!E23</f>
        <v>0</v>
      </c>
      <c r="F36" s="162">
        <f>Buget_cerere!F23</f>
        <v>0</v>
      </c>
      <c r="G36" s="162">
        <f>Buget_cerere!G23</f>
        <v>0</v>
      </c>
      <c r="H36" s="162">
        <f>Buget_cerere!H23</f>
        <v>0</v>
      </c>
      <c r="I36" s="162">
        <f>Buget_cerere!I23</f>
        <v>0</v>
      </c>
    </row>
    <row r="37" spans="1:9" x14ac:dyDescent="0.25">
      <c r="A37" s="385"/>
      <c r="B37" s="161" t="s">
        <v>276</v>
      </c>
      <c r="C37" s="162">
        <f>Buget_cerere!C24</f>
        <v>0</v>
      </c>
      <c r="D37" s="162">
        <f>Buget_cerere!D24</f>
        <v>0</v>
      </c>
      <c r="E37" s="162">
        <f>Buget_cerere!E24</f>
        <v>0</v>
      </c>
      <c r="F37" s="162">
        <f>Buget_cerere!F24</f>
        <v>0</v>
      </c>
      <c r="G37" s="162">
        <f>Buget_cerere!G24</f>
        <v>0</v>
      </c>
      <c r="H37" s="162">
        <f>Buget_cerere!H24</f>
        <v>0</v>
      </c>
      <c r="I37" s="162">
        <f>Buget_cerere!I24</f>
        <v>0</v>
      </c>
    </row>
    <row r="38" spans="1:9" ht="48" x14ac:dyDescent="0.25">
      <c r="A38" s="385"/>
      <c r="B38" s="161" t="s">
        <v>277</v>
      </c>
      <c r="C38" s="162">
        <f>Buget_cerere!C25</f>
        <v>0</v>
      </c>
      <c r="D38" s="162">
        <f>Buget_cerere!D25</f>
        <v>0</v>
      </c>
      <c r="E38" s="162">
        <f>Buget_cerere!E25</f>
        <v>0</v>
      </c>
      <c r="F38" s="162">
        <f>Buget_cerere!F25</f>
        <v>0</v>
      </c>
      <c r="G38" s="162">
        <f>Buget_cerere!G25</f>
        <v>0</v>
      </c>
      <c r="H38" s="162">
        <f>Buget_cerere!H25</f>
        <v>0</v>
      </c>
      <c r="I38" s="162">
        <f>Buget_cerere!I25</f>
        <v>0</v>
      </c>
    </row>
    <row r="39" spans="1:9" ht="36" x14ac:dyDescent="0.25">
      <c r="A39" s="385"/>
      <c r="B39" s="161" t="s">
        <v>278</v>
      </c>
      <c r="C39" s="162">
        <f>Buget_cerere!C26</f>
        <v>0</v>
      </c>
      <c r="D39" s="162">
        <f>Buget_cerere!D26</f>
        <v>0</v>
      </c>
      <c r="E39" s="162">
        <f>Buget_cerere!E26</f>
        <v>0</v>
      </c>
      <c r="F39" s="162">
        <f>Buget_cerere!F26</f>
        <v>0</v>
      </c>
      <c r="G39" s="162">
        <f>Buget_cerere!G26</f>
        <v>0</v>
      </c>
      <c r="H39" s="162">
        <f>Buget_cerere!H26</f>
        <v>0</v>
      </c>
      <c r="I39" s="162">
        <f>Buget_cerere!I26</f>
        <v>0</v>
      </c>
    </row>
    <row r="40" spans="1:9" ht="36" x14ac:dyDescent="0.25">
      <c r="A40" s="385"/>
      <c r="B40" s="161" t="s">
        <v>279</v>
      </c>
      <c r="C40" s="162">
        <f>Buget_cerere!C27</f>
        <v>0</v>
      </c>
      <c r="D40" s="162">
        <f>Buget_cerere!D27</f>
        <v>0</v>
      </c>
      <c r="E40" s="162">
        <f>Buget_cerere!E27</f>
        <v>0</v>
      </c>
      <c r="F40" s="162">
        <f>Buget_cerere!F27</f>
        <v>0</v>
      </c>
      <c r="G40" s="162">
        <f>Buget_cerere!G27</f>
        <v>0</v>
      </c>
      <c r="H40" s="162">
        <f>Buget_cerere!H27</f>
        <v>0</v>
      </c>
      <c r="I40" s="162">
        <f>Buget_cerere!I27</f>
        <v>0</v>
      </c>
    </row>
    <row r="41" spans="1:9" ht="24" x14ac:dyDescent="0.25">
      <c r="A41" s="385"/>
      <c r="B41" s="161" t="s">
        <v>280</v>
      </c>
      <c r="C41" s="162">
        <f>Buget_cerere!C28</f>
        <v>0</v>
      </c>
      <c r="D41" s="162">
        <f>Buget_cerere!D28</f>
        <v>0</v>
      </c>
      <c r="E41" s="162">
        <f>Buget_cerere!E28</f>
        <v>0</v>
      </c>
      <c r="F41" s="162">
        <f>Buget_cerere!F28</f>
        <v>0</v>
      </c>
      <c r="G41" s="162">
        <f>Buget_cerere!G28</f>
        <v>0</v>
      </c>
      <c r="H41" s="162">
        <f>Buget_cerere!H28</f>
        <v>0</v>
      </c>
      <c r="I41" s="162">
        <f>Buget_cerere!I28</f>
        <v>0</v>
      </c>
    </row>
    <row r="42" spans="1:9" ht="24" hidden="1" x14ac:dyDescent="0.25">
      <c r="A42" s="385"/>
      <c r="B42" s="161" t="s">
        <v>344</v>
      </c>
      <c r="C42" s="162"/>
      <c r="D42" s="162"/>
      <c r="E42" s="162"/>
      <c r="F42" s="162"/>
      <c r="G42" s="162"/>
      <c r="H42" s="162"/>
      <c r="I42" s="162"/>
    </row>
    <row r="43" spans="1:9" ht="24" hidden="1" x14ac:dyDescent="0.25">
      <c r="A43" s="385"/>
      <c r="B43" s="161" t="s">
        <v>345</v>
      </c>
      <c r="C43" s="162"/>
      <c r="D43" s="162"/>
      <c r="E43" s="162"/>
      <c r="F43" s="162"/>
      <c r="G43" s="162"/>
      <c r="H43" s="162"/>
      <c r="I43" s="162"/>
    </row>
    <row r="44" spans="1:9" hidden="1" x14ac:dyDescent="0.25">
      <c r="A44" s="385"/>
      <c r="B44" s="161" t="s">
        <v>346</v>
      </c>
      <c r="C44" s="162"/>
      <c r="D44" s="162"/>
      <c r="E44" s="162"/>
      <c r="F44" s="162"/>
      <c r="G44" s="162"/>
      <c r="H44" s="162"/>
      <c r="I44" s="162"/>
    </row>
    <row r="45" spans="1:9" ht="24" x14ac:dyDescent="0.25">
      <c r="A45" s="385"/>
      <c r="B45" s="161" t="s">
        <v>297</v>
      </c>
      <c r="C45" s="162">
        <f>Buget_cerere!C37</f>
        <v>0</v>
      </c>
      <c r="D45" s="162">
        <f>Buget_cerere!D37</f>
        <v>0</v>
      </c>
      <c r="E45" s="162">
        <f>Buget_cerere!E37</f>
        <v>0</v>
      </c>
      <c r="F45" s="162">
        <f>Buget_cerere!F37</f>
        <v>0</v>
      </c>
      <c r="G45" s="162">
        <f>Buget_cerere!G37</f>
        <v>0</v>
      </c>
      <c r="H45" s="162">
        <f>Buget_cerere!H37</f>
        <v>0</v>
      </c>
      <c r="I45" s="162">
        <f>Buget_cerere!I37</f>
        <v>0</v>
      </c>
    </row>
    <row r="46" spans="1:9" ht="24" x14ac:dyDescent="0.25">
      <c r="A46" s="385"/>
      <c r="B46" s="161" t="s">
        <v>298</v>
      </c>
      <c r="C46" s="162">
        <f>Buget_cerere!C40</f>
        <v>0</v>
      </c>
      <c r="D46" s="162">
        <f>Buget_cerere!D40</f>
        <v>0</v>
      </c>
      <c r="E46" s="162">
        <f>Buget_cerere!E40</f>
        <v>0</v>
      </c>
      <c r="F46" s="162">
        <f>Buget_cerere!F40</f>
        <v>0</v>
      </c>
      <c r="G46" s="162">
        <f>Buget_cerere!G40</f>
        <v>0</v>
      </c>
      <c r="H46" s="162">
        <f>Buget_cerere!H40</f>
        <v>0</v>
      </c>
      <c r="I46" s="162">
        <f>Buget_cerere!I40</f>
        <v>0</v>
      </c>
    </row>
    <row r="47" spans="1:9" ht="24" x14ac:dyDescent="0.25">
      <c r="A47" s="385"/>
      <c r="B47" s="161" t="s">
        <v>632</v>
      </c>
      <c r="C47" s="162">
        <f>Buget_cerere!C41</f>
        <v>0</v>
      </c>
      <c r="D47" s="162">
        <f>Buget_cerere!D41</f>
        <v>0</v>
      </c>
      <c r="E47" s="162">
        <f>Buget_cerere!E41</f>
        <v>0</v>
      </c>
      <c r="F47" s="162">
        <f>Buget_cerere!F41</f>
        <v>0</v>
      </c>
      <c r="G47" s="162">
        <f>Buget_cerere!G41</f>
        <v>0</v>
      </c>
      <c r="H47" s="162">
        <f>Buget_cerere!H41</f>
        <v>0</v>
      </c>
      <c r="I47" s="162">
        <f>Buget_cerere!I41</f>
        <v>0</v>
      </c>
    </row>
    <row r="48" spans="1:9" x14ac:dyDescent="0.25">
      <c r="A48" s="385"/>
      <c r="B48" s="161" t="str">
        <f>Foaie2!B87</f>
        <v>Măsuri de tip FSE+</v>
      </c>
      <c r="C48" s="162">
        <f>Buget_cerere!C83</f>
        <v>0</v>
      </c>
      <c r="D48" s="162">
        <f>Buget_cerere!D83</f>
        <v>0</v>
      </c>
      <c r="E48" s="162">
        <f>Buget_cerere!E83</f>
        <v>0</v>
      </c>
      <c r="F48" s="162">
        <f>Buget_cerere!F83</f>
        <v>0</v>
      </c>
      <c r="G48" s="162">
        <f>Buget_cerere!G83</f>
        <v>0</v>
      </c>
      <c r="H48" s="162">
        <f>Buget_cerere!H83</f>
        <v>0</v>
      </c>
      <c r="I48" s="162">
        <f>Buget_cerere!I83</f>
        <v>0</v>
      </c>
    </row>
    <row r="49" spans="1:9" ht="36" x14ac:dyDescent="0.25">
      <c r="A49" s="386" t="s">
        <v>288</v>
      </c>
      <c r="B49" s="163" t="s">
        <v>205</v>
      </c>
      <c r="C49" s="164">
        <f>Buget_cerere!C63</f>
        <v>0</v>
      </c>
      <c r="D49" s="164">
        <f>Buget_cerere!D63</f>
        <v>0</v>
      </c>
      <c r="E49" s="164">
        <f>Buget_cerere!E63</f>
        <v>0</v>
      </c>
      <c r="F49" s="164">
        <f>Buget_cerere!F63</f>
        <v>0</v>
      </c>
      <c r="G49" s="164">
        <f>Buget_cerere!G63</f>
        <v>0</v>
      </c>
      <c r="H49" s="164">
        <f>Buget_cerere!H63</f>
        <v>0</v>
      </c>
      <c r="I49" s="164">
        <f>Buget_cerere!I63</f>
        <v>0</v>
      </c>
    </row>
    <row r="50" spans="1:9" ht="36" x14ac:dyDescent="0.25">
      <c r="A50" s="386"/>
      <c r="B50" s="163" t="s">
        <v>289</v>
      </c>
      <c r="C50" s="164">
        <f>Buget_cerere!C64</f>
        <v>0</v>
      </c>
      <c r="D50" s="164">
        <f>Buget_cerere!D64</f>
        <v>0</v>
      </c>
      <c r="E50" s="164">
        <f>Buget_cerere!E64</f>
        <v>0</v>
      </c>
      <c r="F50" s="164">
        <f>Buget_cerere!F64</f>
        <v>0</v>
      </c>
      <c r="G50" s="164">
        <f>Buget_cerere!G64</f>
        <v>0</v>
      </c>
      <c r="H50" s="164">
        <f>Buget_cerere!H64</f>
        <v>0</v>
      </c>
      <c r="I50" s="164">
        <f>Buget_cerere!I64</f>
        <v>0</v>
      </c>
    </row>
    <row r="51" spans="1:9" ht="48" x14ac:dyDescent="0.25">
      <c r="A51" s="386"/>
      <c r="B51" s="163" t="s">
        <v>207</v>
      </c>
      <c r="C51" s="164">
        <f>Buget_cerere!C65</f>
        <v>0</v>
      </c>
      <c r="D51" s="164">
        <f>Buget_cerere!D65</f>
        <v>0</v>
      </c>
      <c r="E51" s="164">
        <f>Buget_cerere!E65</f>
        <v>0</v>
      </c>
      <c r="F51" s="164">
        <f>Buget_cerere!F65</f>
        <v>0</v>
      </c>
      <c r="G51" s="164">
        <f>Buget_cerere!G65</f>
        <v>0</v>
      </c>
      <c r="H51" s="164">
        <f>Buget_cerere!H65</f>
        <v>0</v>
      </c>
      <c r="I51" s="164">
        <f>Buget_cerere!I65</f>
        <v>0</v>
      </c>
    </row>
    <row r="52" spans="1:9" ht="24" x14ac:dyDescent="0.25">
      <c r="A52" s="386"/>
      <c r="B52" s="163" t="s">
        <v>290</v>
      </c>
      <c r="C52" s="164">
        <f>Buget_cerere!C66</f>
        <v>0</v>
      </c>
      <c r="D52" s="164">
        <f>Buget_cerere!D66</f>
        <v>0</v>
      </c>
      <c r="E52" s="164">
        <f>Buget_cerere!E66</f>
        <v>0</v>
      </c>
      <c r="F52" s="164">
        <f>Buget_cerere!F66</f>
        <v>0</v>
      </c>
      <c r="G52" s="164">
        <f>Buget_cerere!G66</f>
        <v>0</v>
      </c>
      <c r="H52" s="164">
        <f>Buget_cerere!H66</f>
        <v>0</v>
      </c>
      <c r="I52" s="164">
        <f>Buget_cerere!I66</f>
        <v>0</v>
      </c>
    </row>
    <row r="53" spans="1:9" ht="36" x14ac:dyDescent="0.25">
      <c r="A53" s="386"/>
      <c r="B53" s="163" t="s">
        <v>291</v>
      </c>
      <c r="C53" s="164">
        <f>Buget_cerere!C67</f>
        <v>0</v>
      </c>
      <c r="D53" s="164">
        <f>Buget_cerere!D67</f>
        <v>0</v>
      </c>
      <c r="E53" s="164">
        <f>Buget_cerere!E67</f>
        <v>0</v>
      </c>
      <c r="F53" s="164">
        <f>Buget_cerere!F67</f>
        <v>0</v>
      </c>
      <c r="G53" s="164">
        <f>Buget_cerere!G67</f>
        <v>0</v>
      </c>
      <c r="H53" s="164">
        <f>Buget_cerere!H67</f>
        <v>0</v>
      </c>
      <c r="I53" s="164">
        <f>Buget_cerere!I67</f>
        <v>0</v>
      </c>
    </row>
    <row r="54" spans="1:9" ht="84" hidden="1" x14ac:dyDescent="0.25">
      <c r="A54" s="158" t="s">
        <v>315</v>
      </c>
      <c r="B54" s="157" t="s">
        <v>333</v>
      </c>
      <c r="C54" s="153"/>
      <c r="D54" s="153"/>
      <c r="E54" s="153"/>
      <c r="F54" s="153"/>
      <c r="G54" s="153"/>
      <c r="H54" s="153"/>
      <c r="I54" s="153"/>
    </row>
    <row r="55" spans="1:9" ht="36" x14ac:dyDescent="0.25">
      <c r="A55" s="158" t="s">
        <v>301</v>
      </c>
      <c r="B55" s="157" t="str">
        <f>Foaie2!B24</f>
        <v>Cheltuieli indirecte conform art. 54 lit.a RDC 1060/2021</v>
      </c>
      <c r="C55" s="153">
        <f>Buget_cerere!C29+Buget_cerere!C30+Buget_cerere!C69+Buget_cerere!C82</f>
        <v>0</v>
      </c>
      <c r="D55" s="153">
        <f>Buget_cerere!D29+Buget_cerere!D30+Buget_cerere!D69+Buget_cerere!D82</f>
        <v>0</v>
      </c>
      <c r="E55" s="153">
        <f>Buget_cerere!E29+Buget_cerere!E30+Buget_cerere!E69+Buget_cerere!E82</f>
        <v>0</v>
      </c>
      <c r="F55" s="153">
        <f>Buget_cerere!F29+Buget_cerere!F30+Buget_cerere!F69+Buget_cerere!F82</f>
        <v>0</v>
      </c>
      <c r="G55" s="153">
        <f>Buget_cerere!G29+Buget_cerere!G30+Buget_cerere!G69+Buget_cerere!G82</f>
        <v>0</v>
      </c>
      <c r="H55" s="153">
        <f>Buget_cerere!H29+Buget_cerere!H30+Buget_cerere!H69+Buget_cerere!H82</f>
        <v>0</v>
      </c>
      <c r="I55" s="153">
        <f>Buget_cerere!I29+Buget_cerere!I30+Buget_cerere!I69+Buget_cerere!I82</f>
        <v>0</v>
      </c>
    </row>
    <row r="56" spans="1:9" ht="48" hidden="1" x14ac:dyDescent="0.25">
      <c r="A56" s="158" t="s">
        <v>334</v>
      </c>
      <c r="B56" s="157" t="s">
        <v>335</v>
      </c>
      <c r="C56" s="153"/>
      <c r="D56" s="153"/>
      <c r="E56" s="153"/>
      <c r="F56" s="153"/>
      <c r="G56" s="153"/>
      <c r="H56" s="153"/>
      <c r="I56" s="153"/>
    </row>
    <row r="57" spans="1:9" ht="19.8" hidden="1" customHeight="1" x14ac:dyDescent="0.25">
      <c r="A57" s="158" t="s">
        <v>324</v>
      </c>
      <c r="B57" s="157" t="s">
        <v>27</v>
      </c>
      <c r="C57" s="153"/>
      <c r="D57" s="153"/>
      <c r="E57" s="153"/>
      <c r="F57" s="153"/>
      <c r="G57" s="153"/>
      <c r="H57" s="153"/>
      <c r="I57" s="153"/>
    </row>
    <row r="58" spans="1:9" ht="24" hidden="1" x14ac:dyDescent="0.25">
      <c r="A58" s="158" t="s">
        <v>326</v>
      </c>
      <c r="B58" s="157" t="s">
        <v>327</v>
      </c>
      <c r="C58" s="153"/>
      <c r="D58" s="153"/>
      <c r="E58" s="153"/>
      <c r="F58" s="153"/>
      <c r="G58" s="153"/>
      <c r="H58" s="153"/>
      <c r="I58" s="153"/>
    </row>
    <row r="59" spans="1:9" ht="24" hidden="1" x14ac:dyDescent="0.25">
      <c r="A59" s="387" t="s">
        <v>314</v>
      </c>
      <c r="B59" s="157" t="s">
        <v>328</v>
      </c>
      <c r="C59" s="153"/>
      <c r="D59" s="153"/>
      <c r="E59" s="153"/>
      <c r="F59" s="153"/>
      <c r="G59" s="153"/>
      <c r="H59" s="153"/>
      <c r="I59" s="153"/>
    </row>
    <row r="60" spans="1:9" ht="36" hidden="1" x14ac:dyDescent="0.25">
      <c r="A60" s="387"/>
      <c r="B60" s="157" t="s">
        <v>329</v>
      </c>
      <c r="C60" s="153"/>
      <c r="D60" s="153"/>
      <c r="E60" s="153"/>
      <c r="F60" s="153"/>
      <c r="G60" s="153"/>
      <c r="H60" s="153"/>
      <c r="I60" s="153"/>
    </row>
    <row r="61" spans="1:9" ht="72" hidden="1" x14ac:dyDescent="0.25">
      <c r="A61" s="387"/>
      <c r="B61" s="157" t="s">
        <v>330</v>
      </c>
      <c r="C61" s="153"/>
      <c r="D61" s="153"/>
      <c r="E61" s="153"/>
      <c r="F61" s="153"/>
      <c r="G61" s="153"/>
      <c r="H61" s="153"/>
      <c r="I61" s="153"/>
    </row>
    <row r="62" spans="1:9" ht="72" hidden="1" x14ac:dyDescent="0.25">
      <c r="A62" s="387"/>
      <c r="B62" s="157" t="s">
        <v>331</v>
      </c>
      <c r="C62" s="153"/>
      <c r="D62" s="153"/>
      <c r="E62" s="153"/>
      <c r="F62" s="153"/>
      <c r="G62" s="153"/>
      <c r="H62" s="153"/>
      <c r="I62" s="153"/>
    </row>
    <row r="63" spans="1:9" ht="36" hidden="1" x14ac:dyDescent="0.25">
      <c r="A63" s="387"/>
      <c r="B63" s="157" t="s">
        <v>332</v>
      </c>
      <c r="C63" s="153"/>
      <c r="D63" s="153"/>
      <c r="E63" s="153"/>
      <c r="F63" s="153"/>
      <c r="G63" s="153"/>
      <c r="H63" s="153"/>
      <c r="I63" s="153"/>
    </row>
    <row r="66" spans="1:9" x14ac:dyDescent="0.25">
      <c r="A66" s="378" t="s">
        <v>0</v>
      </c>
      <c r="B66" s="379"/>
      <c r="C66" s="168">
        <f>SUM(C3:C65)</f>
        <v>0</v>
      </c>
      <c r="D66" s="168">
        <f t="shared" ref="D66:I66" si="0">SUM(D3:D65)</f>
        <v>0</v>
      </c>
      <c r="E66" s="168">
        <f t="shared" si="0"/>
        <v>0</v>
      </c>
      <c r="F66" s="168">
        <f t="shared" si="0"/>
        <v>0</v>
      </c>
      <c r="G66" s="168">
        <f t="shared" si="0"/>
        <v>0</v>
      </c>
      <c r="H66" s="168">
        <f t="shared" si="0"/>
        <v>0</v>
      </c>
      <c r="I66" s="168">
        <f t="shared" si="0"/>
        <v>0</v>
      </c>
    </row>
    <row r="67" spans="1:9" x14ac:dyDescent="0.25">
      <c r="C67" s="19" t="str">
        <f>IF(C66=Buget_cerere!C88,"OK","ERROR")</f>
        <v>OK</v>
      </c>
      <c r="D67" s="19" t="str">
        <f>IF(D66=Buget_cerere!D88,"OK","ERROR")</f>
        <v>OK</v>
      </c>
      <c r="E67" s="19" t="str">
        <f>IF(E66=Buget_cerere!E88,"OK","ERROR")</f>
        <v>OK</v>
      </c>
      <c r="F67" s="19" t="str">
        <f>IF(F66=Buget_cerere!F88,"OK","ERROR")</f>
        <v>OK</v>
      </c>
      <c r="G67" s="19" t="str">
        <f>IF(G66=Buget_cerere!G88,"OK","ERROR")</f>
        <v>OK</v>
      </c>
      <c r="H67" s="19" t="str">
        <f>IF(H66=Buget_cerere!H88,"OK","ERROR")</f>
        <v>OK</v>
      </c>
      <c r="I67" s="19" t="str">
        <f>IF(I66=Buget_cerere!I88,"OK","ERROR")</f>
        <v>OK</v>
      </c>
    </row>
    <row r="71" spans="1:9" x14ac:dyDescent="0.25">
      <c r="C71" s="190"/>
      <c r="D71" s="190"/>
      <c r="E71" s="190"/>
    </row>
  </sheetData>
  <sheetProtection algorithmName="SHA-512" hashValue="2QYT4Nmy/ziHkvE0No9pZgwr2oxxNyGkBnTGxsCI1LrG80vrOUtkYboMCCUxaemSb18Q5WmCw4qzO4ebKW+/8A==" saltValue="4te1E2uYuPbi0AkRHUjPyg==" spinCount="100000" sheet="1" objects="1" scenarios="1"/>
  <mergeCells count="13">
    <mergeCell ref="A66:B66"/>
    <mergeCell ref="E1:E2"/>
    <mergeCell ref="F1:G1"/>
    <mergeCell ref="H1:H2"/>
    <mergeCell ref="I1:I2"/>
    <mergeCell ref="A1:A2"/>
    <mergeCell ref="B1:B2"/>
    <mergeCell ref="A3:A13"/>
    <mergeCell ref="A15:A27"/>
    <mergeCell ref="A30:A48"/>
    <mergeCell ref="A49:A53"/>
    <mergeCell ref="A59:A63"/>
    <mergeCell ref="C1:D1"/>
  </mergeCells>
  <conditionalFormatting sqref="C67:I67">
    <cfRule type="cellIs" dxfId="1" priority="1" operator="equal">
      <formula>"error"</formula>
    </cfRule>
  </conditionalFormatting>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AE7A5-B0A8-40F9-AFC2-34E4BB222BD4}">
  <dimension ref="A1:AQ96"/>
  <sheetViews>
    <sheetView workbookViewId="0">
      <pane xSplit="3" ySplit="2" topLeftCell="D3" activePane="bottomRight" state="frozen"/>
      <selection pane="topRight" activeCell="C1" sqref="C1"/>
      <selection pane="bottomLeft" activeCell="A8" sqref="A8"/>
      <selection pane="bottomRight" activeCell="J93" sqref="J93"/>
    </sheetView>
  </sheetViews>
  <sheetFormatPr defaultColWidth="8.88671875" defaultRowHeight="10.199999999999999" x14ac:dyDescent="0.2"/>
  <cols>
    <col min="1" max="1" width="4.109375" style="201" hidden="1" customWidth="1"/>
    <col min="2" max="2" width="4.109375" style="201" customWidth="1"/>
    <col min="3" max="3" width="23" style="269" customWidth="1"/>
    <col min="4" max="17" width="10.77734375" style="270" bestFit="1" customWidth="1"/>
    <col min="18" max="23" width="10.77734375" style="271" bestFit="1" customWidth="1"/>
    <col min="24" max="28" width="9.77734375" style="201" customWidth="1"/>
    <col min="29" max="33" width="9.21875" style="201" bestFit="1" customWidth="1"/>
    <col min="34" max="43" width="9.21875" style="201" hidden="1" customWidth="1"/>
    <col min="44" max="16384" width="8.88671875" style="201"/>
  </cols>
  <sheetData>
    <row r="1" spans="1:43" ht="15.6" customHeight="1" x14ac:dyDescent="0.2">
      <c r="B1" s="202"/>
      <c r="C1" s="388" t="s">
        <v>75</v>
      </c>
      <c r="D1" s="388"/>
      <c r="E1" s="388"/>
      <c r="F1" s="388"/>
      <c r="G1" s="388"/>
      <c r="H1" s="388"/>
      <c r="I1" s="388"/>
      <c r="J1" s="388"/>
      <c r="K1" s="388"/>
      <c r="L1" s="388"/>
      <c r="M1" s="388"/>
      <c r="N1" s="388"/>
      <c r="O1" s="388" t="s">
        <v>75</v>
      </c>
      <c r="P1" s="388"/>
      <c r="Q1" s="388"/>
      <c r="R1" s="388"/>
      <c r="S1" s="388"/>
      <c r="T1" s="388"/>
      <c r="U1" s="388"/>
      <c r="V1" s="388"/>
      <c r="W1" s="388"/>
      <c r="X1" s="388"/>
      <c r="Y1" s="388"/>
      <c r="Z1" s="388"/>
      <c r="AA1" s="388" t="s">
        <v>75</v>
      </c>
      <c r="AB1" s="388"/>
      <c r="AC1" s="388"/>
      <c r="AD1" s="388"/>
      <c r="AE1" s="388"/>
      <c r="AF1" s="388"/>
      <c r="AG1" s="388"/>
      <c r="AH1" s="388"/>
      <c r="AI1" s="388"/>
      <c r="AJ1" s="388"/>
      <c r="AK1" s="388"/>
      <c r="AL1" s="388"/>
      <c r="AM1" s="389" t="s">
        <v>75</v>
      </c>
      <c r="AN1" s="389"/>
      <c r="AO1" s="389"/>
      <c r="AP1" s="389"/>
      <c r="AQ1" s="389"/>
    </row>
    <row r="2" spans="1:43" s="203" customFormat="1" ht="19.2" customHeight="1" x14ac:dyDescent="0.3">
      <c r="B2" s="204"/>
      <c r="C2" s="390"/>
      <c r="D2" s="390"/>
      <c r="E2" s="390"/>
      <c r="F2" s="390"/>
      <c r="G2" s="390"/>
      <c r="H2" s="390"/>
      <c r="I2" s="206"/>
      <c r="J2" s="206"/>
      <c r="K2" s="206"/>
      <c r="L2" s="206"/>
      <c r="M2" s="206"/>
      <c r="N2" s="207"/>
      <c r="O2" s="207"/>
      <c r="P2" s="207"/>
      <c r="Q2" s="207"/>
      <c r="R2" s="207"/>
      <c r="S2" s="207"/>
      <c r="T2" s="207"/>
      <c r="U2" s="207"/>
      <c r="V2" s="207"/>
      <c r="W2" s="207"/>
      <c r="X2" s="204"/>
      <c r="Y2" s="204"/>
      <c r="Z2" s="204"/>
      <c r="AA2" s="204"/>
      <c r="AB2" s="204"/>
      <c r="AC2" s="204"/>
      <c r="AD2" s="204"/>
      <c r="AE2" s="204"/>
      <c r="AF2" s="204"/>
      <c r="AG2" s="204"/>
      <c r="AH2" s="204"/>
      <c r="AI2" s="204"/>
      <c r="AJ2" s="204"/>
      <c r="AK2" s="204"/>
      <c r="AL2" s="204"/>
      <c r="AM2" s="204"/>
      <c r="AN2" s="204"/>
      <c r="AO2" s="204"/>
      <c r="AP2" s="204"/>
      <c r="AQ2" s="204"/>
    </row>
    <row r="3" spans="1:43" s="203" customFormat="1" ht="14.4" customHeight="1" x14ac:dyDescent="0.3">
      <c r="B3" s="204"/>
      <c r="C3" s="205"/>
      <c r="D3" s="208">
        <v>1</v>
      </c>
      <c r="E3" s="208">
        <v>2</v>
      </c>
      <c r="F3" s="208">
        <v>3</v>
      </c>
      <c r="G3" s="208">
        <v>4</v>
      </c>
      <c r="H3" s="208">
        <v>5</v>
      </c>
      <c r="I3" s="208">
        <v>6</v>
      </c>
      <c r="J3" s="208">
        <v>7</v>
      </c>
      <c r="K3" s="208">
        <v>8</v>
      </c>
      <c r="L3" s="208">
        <v>9</v>
      </c>
      <c r="M3" s="208">
        <v>10</v>
      </c>
      <c r="N3" s="208">
        <v>11</v>
      </c>
      <c r="O3" s="208">
        <v>12</v>
      </c>
      <c r="P3" s="208">
        <v>13</v>
      </c>
      <c r="Q3" s="208">
        <v>14</v>
      </c>
      <c r="R3" s="208">
        <v>15</v>
      </c>
      <c r="S3" s="208">
        <v>16</v>
      </c>
      <c r="T3" s="208">
        <v>17</v>
      </c>
      <c r="U3" s="208">
        <v>18</v>
      </c>
      <c r="V3" s="208">
        <v>19</v>
      </c>
      <c r="W3" s="208">
        <v>20</v>
      </c>
      <c r="X3" s="208">
        <v>21</v>
      </c>
      <c r="Y3" s="208">
        <v>22</v>
      </c>
      <c r="Z3" s="208">
        <v>23</v>
      </c>
      <c r="AA3" s="208">
        <v>24</v>
      </c>
      <c r="AB3" s="208">
        <v>25</v>
      </c>
      <c r="AC3" s="208">
        <v>26</v>
      </c>
      <c r="AD3" s="208">
        <v>27</v>
      </c>
      <c r="AE3" s="208">
        <v>28</v>
      </c>
      <c r="AF3" s="208">
        <v>29</v>
      </c>
      <c r="AG3" s="208">
        <v>30</v>
      </c>
      <c r="AH3" s="208">
        <v>31</v>
      </c>
      <c r="AI3" s="208">
        <v>32</v>
      </c>
      <c r="AJ3" s="208">
        <v>33</v>
      </c>
      <c r="AK3" s="208">
        <v>34</v>
      </c>
      <c r="AL3" s="208">
        <v>35</v>
      </c>
      <c r="AM3" s="208">
        <v>36</v>
      </c>
      <c r="AN3" s="208">
        <v>37</v>
      </c>
      <c r="AO3" s="208">
        <v>38</v>
      </c>
      <c r="AP3" s="208">
        <v>39</v>
      </c>
      <c r="AQ3" s="208">
        <v>40</v>
      </c>
    </row>
    <row r="4" spans="1:43" s="203" customFormat="1" x14ac:dyDescent="0.2">
      <c r="B4" s="209"/>
      <c r="C4" s="210"/>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c r="AH4" s="211"/>
      <c r="AI4" s="211"/>
      <c r="AJ4" s="211"/>
      <c r="AK4" s="211"/>
      <c r="AL4" s="211"/>
      <c r="AM4" s="211"/>
      <c r="AN4" s="211"/>
      <c r="AO4" s="211"/>
      <c r="AP4" s="211"/>
      <c r="AQ4" s="211"/>
    </row>
    <row r="5" spans="1:43" s="203" customFormat="1" ht="30" customHeight="1" x14ac:dyDescent="0.3">
      <c r="A5" s="203">
        <v>1</v>
      </c>
      <c r="B5" s="204">
        <v>1</v>
      </c>
      <c r="C5" s="212" t="s">
        <v>243</v>
      </c>
      <c r="D5" s="213">
        <v>0</v>
      </c>
      <c r="E5" s="213">
        <v>0</v>
      </c>
      <c r="F5" s="213">
        <v>0</v>
      </c>
      <c r="G5" s="213">
        <v>0</v>
      </c>
      <c r="H5" s="213">
        <v>0</v>
      </c>
      <c r="I5" s="213">
        <v>0</v>
      </c>
      <c r="J5" s="213">
        <v>0</v>
      </c>
      <c r="K5" s="213">
        <v>0</v>
      </c>
      <c r="L5" s="213">
        <v>0</v>
      </c>
      <c r="M5" s="213">
        <v>0</v>
      </c>
      <c r="N5" s="213">
        <v>0</v>
      </c>
      <c r="O5" s="213">
        <v>0</v>
      </c>
      <c r="P5" s="213">
        <v>0</v>
      </c>
      <c r="Q5" s="213">
        <v>0</v>
      </c>
      <c r="R5" s="213">
        <v>0</v>
      </c>
      <c r="S5" s="213">
        <v>0</v>
      </c>
      <c r="T5" s="213">
        <v>0</v>
      </c>
      <c r="U5" s="213">
        <v>0</v>
      </c>
      <c r="V5" s="213">
        <v>0</v>
      </c>
      <c r="W5" s="213">
        <v>0</v>
      </c>
      <c r="X5" s="213">
        <v>0</v>
      </c>
      <c r="Y5" s="213">
        <v>0</v>
      </c>
      <c r="Z5" s="213">
        <v>0</v>
      </c>
      <c r="AA5" s="213">
        <v>0</v>
      </c>
      <c r="AB5" s="213">
        <v>0</v>
      </c>
      <c r="AC5" s="213">
        <v>0</v>
      </c>
      <c r="AD5" s="213">
        <v>0</v>
      </c>
      <c r="AE5" s="213">
        <v>0</v>
      </c>
      <c r="AF5" s="213">
        <v>0</v>
      </c>
      <c r="AG5" s="213">
        <v>0</v>
      </c>
      <c r="AH5" s="213"/>
      <c r="AI5" s="213"/>
      <c r="AJ5" s="213"/>
      <c r="AK5" s="213"/>
      <c r="AL5" s="213"/>
      <c r="AM5" s="213"/>
      <c r="AN5" s="213"/>
      <c r="AO5" s="213"/>
      <c r="AP5" s="213"/>
      <c r="AQ5" s="213"/>
    </row>
    <row r="6" spans="1:43" s="203" customFormat="1" ht="30.6" x14ac:dyDescent="0.3">
      <c r="A6" s="203">
        <v>2</v>
      </c>
      <c r="B6" s="204">
        <v>2</v>
      </c>
      <c r="C6" s="212" t="s">
        <v>243</v>
      </c>
      <c r="D6" s="213">
        <v>0</v>
      </c>
      <c r="E6" s="213">
        <v>0</v>
      </c>
      <c r="F6" s="213">
        <v>0</v>
      </c>
      <c r="G6" s="213">
        <v>0</v>
      </c>
      <c r="H6" s="213">
        <v>0</v>
      </c>
      <c r="I6" s="213">
        <v>0</v>
      </c>
      <c r="J6" s="213">
        <v>0</v>
      </c>
      <c r="K6" s="213">
        <v>0</v>
      </c>
      <c r="L6" s="213">
        <v>0</v>
      </c>
      <c r="M6" s="213">
        <v>0</v>
      </c>
      <c r="N6" s="213">
        <v>0</v>
      </c>
      <c r="O6" s="213">
        <v>0</v>
      </c>
      <c r="P6" s="213">
        <v>0</v>
      </c>
      <c r="Q6" s="213">
        <v>0</v>
      </c>
      <c r="R6" s="213">
        <v>0</v>
      </c>
      <c r="S6" s="213">
        <v>0</v>
      </c>
      <c r="T6" s="213">
        <v>0</v>
      </c>
      <c r="U6" s="213">
        <v>0</v>
      </c>
      <c r="V6" s="213">
        <v>0</v>
      </c>
      <c r="W6" s="213">
        <v>0</v>
      </c>
      <c r="X6" s="213">
        <v>0</v>
      </c>
      <c r="Y6" s="213">
        <v>0</v>
      </c>
      <c r="Z6" s="213">
        <v>0</v>
      </c>
      <c r="AA6" s="213">
        <v>0</v>
      </c>
      <c r="AB6" s="213">
        <v>0</v>
      </c>
      <c r="AC6" s="213">
        <v>0</v>
      </c>
      <c r="AD6" s="213">
        <v>0</v>
      </c>
      <c r="AE6" s="213">
        <v>0</v>
      </c>
      <c r="AF6" s="213">
        <v>0</v>
      </c>
      <c r="AG6" s="213">
        <v>0</v>
      </c>
      <c r="AH6" s="213"/>
      <c r="AI6" s="213"/>
      <c r="AJ6" s="213"/>
      <c r="AK6" s="213"/>
      <c r="AL6" s="213"/>
      <c r="AM6" s="213"/>
      <c r="AN6" s="213"/>
      <c r="AO6" s="213"/>
      <c r="AP6" s="213"/>
      <c r="AQ6" s="213"/>
    </row>
    <row r="7" spans="1:43" s="203" customFormat="1" ht="30.6" x14ac:dyDescent="0.3">
      <c r="A7" s="203">
        <v>3</v>
      </c>
      <c r="B7" s="204">
        <v>3</v>
      </c>
      <c r="C7" s="212" t="s">
        <v>243</v>
      </c>
      <c r="D7" s="213">
        <v>0</v>
      </c>
      <c r="E7" s="213">
        <v>0</v>
      </c>
      <c r="F7" s="213">
        <v>0</v>
      </c>
      <c r="G7" s="213">
        <v>0</v>
      </c>
      <c r="H7" s="213">
        <v>0</v>
      </c>
      <c r="I7" s="213">
        <v>0</v>
      </c>
      <c r="J7" s="213">
        <v>0</v>
      </c>
      <c r="K7" s="213">
        <v>0</v>
      </c>
      <c r="L7" s="213">
        <v>0</v>
      </c>
      <c r="M7" s="213">
        <v>0</v>
      </c>
      <c r="N7" s="213">
        <v>0</v>
      </c>
      <c r="O7" s="213">
        <v>0</v>
      </c>
      <c r="P7" s="213">
        <v>0</v>
      </c>
      <c r="Q7" s="213">
        <v>0</v>
      </c>
      <c r="R7" s="213">
        <v>0</v>
      </c>
      <c r="S7" s="213">
        <v>0</v>
      </c>
      <c r="T7" s="213">
        <v>0</v>
      </c>
      <c r="U7" s="213">
        <v>0</v>
      </c>
      <c r="V7" s="213">
        <v>0</v>
      </c>
      <c r="W7" s="213">
        <v>0</v>
      </c>
      <c r="X7" s="213">
        <v>0</v>
      </c>
      <c r="Y7" s="213">
        <v>0</v>
      </c>
      <c r="Z7" s="213">
        <v>0</v>
      </c>
      <c r="AA7" s="213">
        <v>0</v>
      </c>
      <c r="AB7" s="213">
        <v>0</v>
      </c>
      <c r="AC7" s="213">
        <v>0</v>
      </c>
      <c r="AD7" s="213">
        <v>0</v>
      </c>
      <c r="AE7" s="213">
        <v>0</v>
      </c>
      <c r="AF7" s="213">
        <v>0</v>
      </c>
      <c r="AG7" s="213">
        <v>0</v>
      </c>
      <c r="AH7" s="213"/>
      <c r="AI7" s="213"/>
      <c r="AJ7" s="213"/>
      <c r="AK7" s="213"/>
      <c r="AL7" s="213"/>
      <c r="AM7" s="213"/>
      <c r="AN7" s="213"/>
      <c r="AO7" s="213"/>
      <c r="AP7" s="213"/>
      <c r="AQ7" s="213"/>
    </row>
    <row r="8" spans="1:43" s="203" customFormat="1" ht="28.8" customHeight="1" x14ac:dyDescent="0.3">
      <c r="A8" s="203">
        <v>10</v>
      </c>
      <c r="B8" s="204">
        <v>4</v>
      </c>
      <c r="C8" s="214" t="s">
        <v>67</v>
      </c>
      <c r="D8" s="213">
        <v>0</v>
      </c>
      <c r="E8" s="213">
        <v>0</v>
      </c>
      <c r="F8" s="213">
        <v>0</v>
      </c>
      <c r="G8" s="213">
        <v>0</v>
      </c>
      <c r="H8" s="213">
        <v>0</v>
      </c>
      <c r="I8" s="213">
        <v>0</v>
      </c>
      <c r="J8" s="213">
        <v>0</v>
      </c>
      <c r="K8" s="213">
        <v>0</v>
      </c>
      <c r="L8" s="213">
        <v>0</v>
      </c>
      <c r="M8" s="213">
        <v>0</v>
      </c>
      <c r="N8" s="213">
        <v>0</v>
      </c>
      <c r="O8" s="213">
        <v>0</v>
      </c>
      <c r="P8" s="213">
        <v>0</v>
      </c>
      <c r="Q8" s="213">
        <v>0</v>
      </c>
      <c r="R8" s="213">
        <v>0</v>
      </c>
      <c r="S8" s="213">
        <v>0</v>
      </c>
      <c r="T8" s="213">
        <v>0</v>
      </c>
      <c r="U8" s="213">
        <v>0</v>
      </c>
      <c r="V8" s="213">
        <v>0</v>
      </c>
      <c r="W8" s="213">
        <v>0</v>
      </c>
      <c r="X8" s="213">
        <v>0</v>
      </c>
      <c r="Y8" s="213">
        <v>0</v>
      </c>
      <c r="Z8" s="213">
        <v>0</v>
      </c>
      <c r="AA8" s="213">
        <v>0</v>
      </c>
      <c r="AB8" s="213">
        <v>0</v>
      </c>
      <c r="AC8" s="213">
        <v>0</v>
      </c>
      <c r="AD8" s="213">
        <v>0</v>
      </c>
      <c r="AE8" s="213">
        <v>0</v>
      </c>
      <c r="AF8" s="213">
        <v>0</v>
      </c>
      <c r="AG8" s="213">
        <v>0</v>
      </c>
      <c r="AH8" s="213"/>
      <c r="AI8" s="213"/>
      <c r="AJ8" s="213"/>
      <c r="AK8" s="213"/>
      <c r="AL8" s="213"/>
      <c r="AM8" s="213"/>
      <c r="AN8" s="213"/>
      <c r="AO8" s="213"/>
      <c r="AP8" s="213"/>
      <c r="AQ8" s="213"/>
    </row>
    <row r="9" spans="1:43" s="215" customFormat="1" ht="40.799999999999997" x14ac:dyDescent="0.3">
      <c r="A9" s="215">
        <v>20</v>
      </c>
      <c r="B9" s="204">
        <v>5</v>
      </c>
      <c r="C9" s="214" t="s">
        <v>68</v>
      </c>
      <c r="D9" s="213">
        <v>0</v>
      </c>
      <c r="E9" s="213">
        <v>0</v>
      </c>
      <c r="F9" s="213">
        <v>0</v>
      </c>
      <c r="G9" s="213">
        <v>0</v>
      </c>
      <c r="H9" s="213">
        <v>0</v>
      </c>
      <c r="I9" s="213">
        <v>0</v>
      </c>
      <c r="J9" s="213">
        <v>0</v>
      </c>
      <c r="K9" s="213">
        <v>0</v>
      </c>
      <c r="L9" s="213">
        <v>0</v>
      </c>
      <c r="M9" s="213">
        <v>0</v>
      </c>
      <c r="N9" s="213">
        <v>0</v>
      </c>
      <c r="O9" s="213">
        <v>0</v>
      </c>
      <c r="P9" s="213">
        <v>0</v>
      </c>
      <c r="Q9" s="213">
        <v>0</v>
      </c>
      <c r="R9" s="213">
        <v>0</v>
      </c>
      <c r="S9" s="213">
        <v>0</v>
      </c>
      <c r="T9" s="213">
        <v>0</v>
      </c>
      <c r="U9" s="213">
        <v>0</v>
      </c>
      <c r="V9" s="213">
        <v>0</v>
      </c>
      <c r="W9" s="213">
        <v>0</v>
      </c>
      <c r="X9" s="213">
        <v>0</v>
      </c>
      <c r="Y9" s="213">
        <v>0</v>
      </c>
      <c r="Z9" s="213">
        <v>0</v>
      </c>
      <c r="AA9" s="213">
        <v>0</v>
      </c>
      <c r="AB9" s="213">
        <v>0</v>
      </c>
      <c r="AC9" s="213">
        <v>0</v>
      </c>
      <c r="AD9" s="213">
        <v>0</v>
      </c>
      <c r="AE9" s="213">
        <v>0</v>
      </c>
      <c r="AF9" s="213">
        <v>0</v>
      </c>
      <c r="AG9" s="213">
        <v>0</v>
      </c>
      <c r="AH9" s="213"/>
      <c r="AI9" s="213"/>
      <c r="AJ9" s="213"/>
      <c r="AK9" s="213"/>
      <c r="AL9" s="213"/>
      <c r="AM9" s="213"/>
      <c r="AN9" s="213"/>
      <c r="AO9" s="213"/>
      <c r="AP9" s="213"/>
      <c r="AQ9" s="213"/>
    </row>
    <row r="10" spans="1:43" s="215" customFormat="1" ht="20.399999999999999" x14ac:dyDescent="0.3">
      <c r="A10" s="215">
        <v>21</v>
      </c>
      <c r="B10" s="204">
        <v>6</v>
      </c>
      <c r="C10" s="214" t="s">
        <v>69</v>
      </c>
      <c r="D10" s="213">
        <v>0</v>
      </c>
      <c r="E10" s="213">
        <v>0</v>
      </c>
      <c r="F10" s="213">
        <v>0</v>
      </c>
      <c r="G10" s="213">
        <v>0</v>
      </c>
      <c r="H10" s="213">
        <v>0</v>
      </c>
      <c r="I10" s="213">
        <v>0</v>
      </c>
      <c r="J10" s="213">
        <v>0</v>
      </c>
      <c r="K10" s="213">
        <v>0</v>
      </c>
      <c r="L10" s="213">
        <v>0</v>
      </c>
      <c r="M10" s="213">
        <v>0</v>
      </c>
      <c r="N10" s="213">
        <v>0</v>
      </c>
      <c r="O10" s="213">
        <v>0</v>
      </c>
      <c r="P10" s="213">
        <v>0</v>
      </c>
      <c r="Q10" s="213">
        <v>0</v>
      </c>
      <c r="R10" s="213">
        <v>0</v>
      </c>
      <c r="S10" s="213">
        <v>0</v>
      </c>
      <c r="T10" s="213">
        <v>0</v>
      </c>
      <c r="U10" s="213">
        <v>0</v>
      </c>
      <c r="V10" s="213">
        <v>0</v>
      </c>
      <c r="W10" s="213">
        <v>0</v>
      </c>
      <c r="X10" s="213">
        <v>0</v>
      </c>
      <c r="Y10" s="213">
        <v>0</v>
      </c>
      <c r="Z10" s="213">
        <v>0</v>
      </c>
      <c r="AA10" s="213">
        <v>0</v>
      </c>
      <c r="AB10" s="213">
        <v>0</v>
      </c>
      <c r="AC10" s="213">
        <v>0</v>
      </c>
      <c r="AD10" s="213">
        <v>0</v>
      </c>
      <c r="AE10" s="213">
        <v>0</v>
      </c>
      <c r="AF10" s="213">
        <v>0</v>
      </c>
      <c r="AG10" s="213">
        <v>0</v>
      </c>
      <c r="AH10" s="213"/>
      <c r="AI10" s="213"/>
      <c r="AJ10" s="213"/>
      <c r="AK10" s="213"/>
      <c r="AL10" s="213"/>
      <c r="AM10" s="213"/>
      <c r="AN10" s="213"/>
      <c r="AO10" s="213"/>
      <c r="AP10" s="213"/>
      <c r="AQ10" s="213"/>
    </row>
    <row r="11" spans="1:43" s="203" customFormat="1" ht="20.399999999999999" x14ac:dyDescent="0.3">
      <c r="A11" s="203">
        <v>14</v>
      </c>
      <c r="B11" s="204">
        <v>7</v>
      </c>
      <c r="C11" s="214" t="s">
        <v>236</v>
      </c>
      <c r="D11" s="213">
        <v>0</v>
      </c>
      <c r="E11" s="213">
        <v>0</v>
      </c>
      <c r="F11" s="213">
        <v>0</v>
      </c>
      <c r="G11" s="213">
        <v>0</v>
      </c>
      <c r="H11" s="213">
        <v>0</v>
      </c>
      <c r="I11" s="213">
        <v>0</v>
      </c>
      <c r="J11" s="213">
        <v>0</v>
      </c>
      <c r="K11" s="213">
        <v>0</v>
      </c>
      <c r="L11" s="213">
        <v>0</v>
      </c>
      <c r="M11" s="213">
        <v>0</v>
      </c>
      <c r="N11" s="213">
        <v>0</v>
      </c>
      <c r="O11" s="213">
        <v>0</v>
      </c>
      <c r="P11" s="213">
        <v>0</v>
      </c>
      <c r="Q11" s="213">
        <v>0</v>
      </c>
      <c r="R11" s="213">
        <v>0</v>
      </c>
      <c r="S11" s="213">
        <v>0</v>
      </c>
      <c r="T11" s="213">
        <v>0</v>
      </c>
      <c r="U11" s="213">
        <v>0</v>
      </c>
      <c r="V11" s="213">
        <v>0</v>
      </c>
      <c r="W11" s="213">
        <v>0</v>
      </c>
      <c r="X11" s="213">
        <v>0</v>
      </c>
      <c r="Y11" s="213">
        <v>0</v>
      </c>
      <c r="Z11" s="213">
        <v>0</v>
      </c>
      <c r="AA11" s="213">
        <v>0</v>
      </c>
      <c r="AB11" s="213">
        <v>0</v>
      </c>
      <c r="AC11" s="213">
        <v>0</v>
      </c>
      <c r="AD11" s="213">
        <v>0</v>
      </c>
      <c r="AE11" s="213">
        <v>0</v>
      </c>
      <c r="AF11" s="213">
        <v>0</v>
      </c>
      <c r="AG11" s="213">
        <v>0</v>
      </c>
      <c r="AH11" s="213"/>
      <c r="AI11" s="213"/>
      <c r="AJ11" s="213"/>
      <c r="AK11" s="213"/>
      <c r="AL11" s="213"/>
      <c r="AM11" s="213"/>
      <c r="AN11" s="213"/>
      <c r="AO11" s="213"/>
      <c r="AP11" s="213"/>
      <c r="AQ11" s="213"/>
    </row>
    <row r="12" spans="1:43" s="216" customFormat="1" ht="26.25" customHeight="1" x14ac:dyDescent="0.2">
      <c r="B12" s="217"/>
      <c r="C12" s="218" t="s">
        <v>241</v>
      </c>
      <c r="D12" s="219">
        <f>SUM(D5:D11)</f>
        <v>0</v>
      </c>
      <c r="E12" s="219">
        <f t="shared" ref="E12:AQ12" si="0">SUM(E5:E11)</f>
        <v>0</v>
      </c>
      <c r="F12" s="219">
        <f t="shared" si="0"/>
        <v>0</v>
      </c>
      <c r="G12" s="219">
        <f t="shared" si="0"/>
        <v>0</v>
      </c>
      <c r="H12" s="219">
        <f t="shared" si="0"/>
        <v>0</v>
      </c>
      <c r="I12" s="219">
        <f t="shared" si="0"/>
        <v>0</v>
      </c>
      <c r="J12" s="219">
        <f t="shared" si="0"/>
        <v>0</v>
      </c>
      <c r="K12" s="219">
        <f t="shared" si="0"/>
        <v>0</v>
      </c>
      <c r="L12" s="219">
        <f t="shared" si="0"/>
        <v>0</v>
      </c>
      <c r="M12" s="219">
        <f t="shared" si="0"/>
        <v>0</v>
      </c>
      <c r="N12" s="219">
        <f t="shared" si="0"/>
        <v>0</v>
      </c>
      <c r="O12" s="219">
        <f t="shared" si="0"/>
        <v>0</v>
      </c>
      <c r="P12" s="219">
        <f t="shared" si="0"/>
        <v>0</v>
      </c>
      <c r="Q12" s="219">
        <f t="shared" si="0"/>
        <v>0</v>
      </c>
      <c r="R12" s="219">
        <f t="shared" si="0"/>
        <v>0</v>
      </c>
      <c r="S12" s="219">
        <f t="shared" si="0"/>
        <v>0</v>
      </c>
      <c r="T12" s="219">
        <f t="shared" si="0"/>
        <v>0</v>
      </c>
      <c r="U12" s="219">
        <f t="shared" si="0"/>
        <v>0</v>
      </c>
      <c r="V12" s="219">
        <f t="shared" si="0"/>
        <v>0</v>
      </c>
      <c r="W12" s="219">
        <f t="shared" si="0"/>
        <v>0</v>
      </c>
      <c r="X12" s="219">
        <f t="shared" si="0"/>
        <v>0</v>
      </c>
      <c r="Y12" s="219">
        <f t="shared" si="0"/>
        <v>0</v>
      </c>
      <c r="Z12" s="219">
        <f t="shared" si="0"/>
        <v>0</v>
      </c>
      <c r="AA12" s="219">
        <f t="shared" si="0"/>
        <v>0</v>
      </c>
      <c r="AB12" s="219">
        <f t="shared" si="0"/>
        <v>0</v>
      </c>
      <c r="AC12" s="219">
        <f t="shared" si="0"/>
        <v>0</v>
      </c>
      <c r="AD12" s="219">
        <f t="shared" si="0"/>
        <v>0</v>
      </c>
      <c r="AE12" s="219">
        <f t="shared" si="0"/>
        <v>0</v>
      </c>
      <c r="AF12" s="219">
        <f t="shared" si="0"/>
        <v>0</v>
      </c>
      <c r="AG12" s="219">
        <f t="shared" si="0"/>
        <v>0</v>
      </c>
      <c r="AH12" s="219">
        <f t="shared" si="0"/>
        <v>0</v>
      </c>
      <c r="AI12" s="219">
        <f t="shared" si="0"/>
        <v>0</v>
      </c>
      <c r="AJ12" s="219">
        <f t="shared" si="0"/>
        <v>0</v>
      </c>
      <c r="AK12" s="219">
        <f t="shared" si="0"/>
        <v>0</v>
      </c>
      <c r="AL12" s="219">
        <f t="shared" si="0"/>
        <v>0</v>
      </c>
      <c r="AM12" s="219">
        <f t="shared" si="0"/>
        <v>0</v>
      </c>
      <c r="AN12" s="219">
        <f t="shared" si="0"/>
        <v>0</v>
      </c>
      <c r="AO12" s="219">
        <f t="shared" si="0"/>
        <v>0</v>
      </c>
      <c r="AP12" s="219">
        <f t="shared" si="0"/>
        <v>0</v>
      </c>
      <c r="AQ12" s="219">
        <f t="shared" si="0"/>
        <v>0</v>
      </c>
    </row>
    <row r="13" spans="1:43" s="216" customFormat="1" ht="14.25" customHeight="1" x14ac:dyDescent="0.2">
      <c r="B13" s="209"/>
      <c r="C13" s="210"/>
      <c r="D13" s="211"/>
      <c r="E13" s="211"/>
      <c r="F13" s="211"/>
      <c r="G13" s="211"/>
      <c r="H13" s="211"/>
      <c r="I13" s="209"/>
      <c r="J13" s="210"/>
      <c r="K13" s="211"/>
      <c r="L13" s="211"/>
      <c r="M13" s="211"/>
      <c r="N13" s="211"/>
      <c r="O13" s="211"/>
      <c r="P13" s="209"/>
      <c r="Q13" s="210"/>
      <c r="R13" s="211"/>
      <c r="S13" s="211"/>
      <c r="T13" s="211"/>
      <c r="U13" s="211"/>
      <c r="V13" s="211"/>
      <c r="W13" s="209"/>
      <c r="X13" s="210"/>
      <c r="Y13" s="211"/>
      <c r="Z13" s="211"/>
      <c r="AA13" s="211"/>
      <c r="AB13" s="211"/>
      <c r="AC13" s="211"/>
      <c r="AD13" s="209"/>
      <c r="AE13" s="210"/>
      <c r="AF13" s="211"/>
      <c r="AG13" s="211"/>
      <c r="AH13" s="211"/>
      <c r="AI13" s="211"/>
      <c r="AJ13" s="211"/>
      <c r="AK13" s="209"/>
      <c r="AL13" s="210"/>
      <c r="AM13" s="211"/>
      <c r="AN13" s="211"/>
      <c r="AO13" s="211"/>
      <c r="AP13" s="211"/>
      <c r="AQ13" s="211"/>
    </row>
    <row r="14" spans="1:43" s="220" customFormat="1" ht="20.399999999999999" x14ac:dyDescent="0.3">
      <c r="A14" s="220">
        <v>1</v>
      </c>
      <c r="B14" s="221">
        <v>1</v>
      </c>
      <c r="C14" s="222" t="s">
        <v>237</v>
      </c>
      <c r="D14" s="213">
        <v>0</v>
      </c>
      <c r="E14" s="213">
        <v>0</v>
      </c>
      <c r="F14" s="213">
        <v>0</v>
      </c>
      <c r="G14" s="213">
        <v>0</v>
      </c>
      <c r="H14" s="213">
        <v>0</v>
      </c>
      <c r="I14" s="213">
        <v>0</v>
      </c>
      <c r="J14" s="213">
        <v>0</v>
      </c>
      <c r="K14" s="213">
        <v>0</v>
      </c>
      <c r="L14" s="213">
        <v>0</v>
      </c>
      <c r="M14" s="213">
        <v>0</v>
      </c>
      <c r="N14" s="213">
        <v>0</v>
      </c>
      <c r="O14" s="213">
        <v>0</v>
      </c>
      <c r="P14" s="213">
        <v>0</v>
      </c>
      <c r="Q14" s="213">
        <v>0</v>
      </c>
      <c r="R14" s="213">
        <v>0</v>
      </c>
      <c r="S14" s="213">
        <v>0</v>
      </c>
      <c r="T14" s="213">
        <v>0</v>
      </c>
      <c r="U14" s="213">
        <v>0</v>
      </c>
      <c r="V14" s="213">
        <v>0</v>
      </c>
      <c r="W14" s="213">
        <v>0</v>
      </c>
      <c r="X14" s="213">
        <v>0</v>
      </c>
      <c r="Y14" s="213">
        <v>0</v>
      </c>
      <c r="Z14" s="213">
        <v>0</v>
      </c>
      <c r="AA14" s="213">
        <v>0</v>
      </c>
      <c r="AB14" s="213">
        <v>0</v>
      </c>
      <c r="AC14" s="213">
        <v>0</v>
      </c>
      <c r="AD14" s="213">
        <v>0</v>
      </c>
      <c r="AE14" s="213">
        <v>0</v>
      </c>
      <c r="AF14" s="213">
        <v>0</v>
      </c>
      <c r="AG14" s="213">
        <v>0</v>
      </c>
      <c r="AH14" s="213">
        <v>1</v>
      </c>
      <c r="AI14" s="213">
        <v>1</v>
      </c>
      <c r="AJ14" s="213">
        <v>1</v>
      </c>
      <c r="AK14" s="213">
        <v>1</v>
      </c>
      <c r="AL14" s="213">
        <v>1</v>
      </c>
      <c r="AM14" s="213">
        <v>1</v>
      </c>
      <c r="AN14" s="213">
        <v>1</v>
      </c>
      <c r="AO14" s="213">
        <v>1</v>
      </c>
      <c r="AP14" s="213">
        <v>1</v>
      </c>
      <c r="AQ14" s="213">
        <v>1</v>
      </c>
    </row>
    <row r="15" spans="1:43" s="220" customFormat="1" ht="23.4" customHeight="1" x14ac:dyDescent="0.3">
      <c r="A15" s="220">
        <v>2</v>
      </c>
      <c r="B15" s="221">
        <v>2</v>
      </c>
      <c r="C15" s="222" t="s">
        <v>238</v>
      </c>
      <c r="D15" s="213">
        <v>0</v>
      </c>
      <c r="E15" s="213">
        <v>0</v>
      </c>
      <c r="F15" s="213">
        <v>0</v>
      </c>
      <c r="G15" s="213">
        <v>0</v>
      </c>
      <c r="H15" s="213">
        <v>0</v>
      </c>
      <c r="I15" s="213">
        <v>0</v>
      </c>
      <c r="J15" s="213">
        <v>0</v>
      </c>
      <c r="K15" s="213">
        <v>0</v>
      </c>
      <c r="L15" s="213">
        <v>0</v>
      </c>
      <c r="M15" s="213">
        <v>0</v>
      </c>
      <c r="N15" s="213">
        <v>0</v>
      </c>
      <c r="O15" s="213">
        <v>0</v>
      </c>
      <c r="P15" s="213">
        <v>0</v>
      </c>
      <c r="Q15" s="213">
        <v>0</v>
      </c>
      <c r="R15" s="213">
        <v>0</v>
      </c>
      <c r="S15" s="213">
        <v>0</v>
      </c>
      <c r="T15" s="213">
        <v>0</v>
      </c>
      <c r="U15" s="213">
        <v>0</v>
      </c>
      <c r="V15" s="213">
        <v>0</v>
      </c>
      <c r="W15" s="213">
        <v>0</v>
      </c>
      <c r="X15" s="213">
        <v>0</v>
      </c>
      <c r="Y15" s="213">
        <v>0</v>
      </c>
      <c r="Z15" s="213">
        <v>0</v>
      </c>
      <c r="AA15" s="213">
        <v>0</v>
      </c>
      <c r="AB15" s="213">
        <v>0</v>
      </c>
      <c r="AC15" s="213">
        <v>0</v>
      </c>
      <c r="AD15" s="213">
        <v>0</v>
      </c>
      <c r="AE15" s="213">
        <v>0</v>
      </c>
      <c r="AF15" s="213">
        <v>0</v>
      </c>
      <c r="AG15" s="213">
        <v>0</v>
      </c>
      <c r="AH15" s="213">
        <v>1</v>
      </c>
      <c r="AI15" s="213">
        <v>1</v>
      </c>
      <c r="AJ15" s="213">
        <v>1</v>
      </c>
      <c r="AK15" s="213">
        <v>1</v>
      </c>
      <c r="AL15" s="213">
        <v>1</v>
      </c>
      <c r="AM15" s="213">
        <v>1</v>
      </c>
      <c r="AN15" s="213">
        <v>1</v>
      </c>
      <c r="AO15" s="213">
        <v>1</v>
      </c>
      <c r="AP15" s="213">
        <v>1</v>
      </c>
      <c r="AQ15" s="213">
        <v>1</v>
      </c>
    </row>
    <row r="16" spans="1:43" s="220" customFormat="1" ht="20.399999999999999" x14ac:dyDescent="0.3">
      <c r="A16" s="220">
        <v>3</v>
      </c>
      <c r="B16" s="221">
        <v>3</v>
      </c>
      <c r="C16" s="222" t="s">
        <v>244</v>
      </c>
      <c r="D16" s="213">
        <v>0</v>
      </c>
      <c r="E16" s="213">
        <v>0</v>
      </c>
      <c r="F16" s="213">
        <v>0</v>
      </c>
      <c r="G16" s="213">
        <v>0</v>
      </c>
      <c r="H16" s="213">
        <v>0</v>
      </c>
      <c r="I16" s="213">
        <v>0</v>
      </c>
      <c r="J16" s="213">
        <v>0</v>
      </c>
      <c r="K16" s="213">
        <v>0</v>
      </c>
      <c r="L16" s="213">
        <v>0</v>
      </c>
      <c r="M16" s="213">
        <v>0</v>
      </c>
      <c r="N16" s="213">
        <v>0</v>
      </c>
      <c r="O16" s="213">
        <v>0</v>
      </c>
      <c r="P16" s="213">
        <v>0</v>
      </c>
      <c r="Q16" s="213">
        <v>0</v>
      </c>
      <c r="R16" s="213">
        <v>0</v>
      </c>
      <c r="S16" s="213">
        <v>0</v>
      </c>
      <c r="T16" s="213">
        <v>0</v>
      </c>
      <c r="U16" s="213">
        <v>0</v>
      </c>
      <c r="V16" s="213">
        <v>0</v>
      </c>
      <c r="W16" s="213">
        <v>0</v>
      </c>
      <c r="X16" s="213">
        <v>0</v>
      </c>
      <c r="Y16" s="213">
        <v>0</v>
      </c>
      <c r="Z16" s="213">
        <v>0</v>
      </c>
      <c r="AA16" s="213">
        <v>0</v>
      </c>
      <c r="AB16" s="213">
        <v>0</v>
      </c>
      <c r="AC16" s="213">
        <v>0</v>
      </c>
      <c r="AD16" s="213">
        <v>0</v>
      </c>
      <c r="AE16" s="213">
        <v>0</v>
      </c>
      <c r="AF16" s="213">
        <v>0</v>
      </c>
      <c r="AG16" s="213">
        <v>0</v>
      </c>
      <c r="AH16" s="213">
        <v>1</v>
      </c>
      <c r="AI16" s="213">
        <v>1</v>
      </c>
      <c r="AJ16" s="213">
        <v>1</v>
      </c>
      <c r="AK16" s="213">
        <v>1</v>
      </c>
      <c r="AL16" s="213">
        <v>1</v>
      </c>
      <c r="AM16" s="213">
        <v>1</v>
      </c>
      <c r="AN16" s="213">
        <v>1</v>
      </c>
      <c r="AO16" s="213">
        <v>1</v>
      </c>
      <c r="AP16" s="213">
        <v>1</v>
      </c>
      <c r="AQ16" s="213">
        <v>1</v>
      </c>
    </row>
    <row r="17" spans="1:43" s="220" customFormat="1" ht="21" customHeight="1" x14ac:dyDescent="0.3">
      <c r="A17" s="220">
        <v>4</v>
      </c>
      <c r="B17" s="221">
        <v>4</v>
      </c>
      <c r="C17" s="222" t="s">
        <v>239</v>
      </c>
      <c r="D17" s="213">
        <v>0</v>
      </c>
      <c r="E17" s="213">
        <v>0</v>
      </c>
      <c r="F17" s="213">
        <v>0</v>
      </c>
      <c r="G17" s="213">
        <v>0</v>
      </c>
      <c r="H17" s="213">
        <v>0</v>
      </c>
      <c r="I17" s="213">
        <v>0</v>
      </c>
      <c r="J17" s="213">
        <v>0</v>
      </c>
      <c r="K17" s="213">
        <v>0</v>
      </c>
      <c r="L17" s="213">
        <v>0</v>
      </c>
      <c r="M17" s="213">
        <v>0</v>
      </c>
      <c r="N17" s="213">
        <v>0</v>
      </c>
      <c r="O17" s="213">
        <v>0</v>
      </c>
      <c r="P17" s="213">
        <v>0</v>
      </c>
      <c r="Q17" s="213">
        <v>0</v>
      </c>
      <c r="R17" s="213">
        <v>0</v>
      </c>
      <c r="S17" s="213">
        <v>0</v>
      </c>
      <c r="T17" s="213">
        <v>0</v>
      </c>
      <c r="U17" s="213">
        <v>0</v>
      </c>
      <c r="V17" s="213">
        <v>0</v>
      </c>
      <c r="W17" s="213">
        <v>0</v>
      </c>
      <c r="X17" s="213">
        <v>0</v>
      </c>
      <c r="Y17" s="213">
        <v>0</v>
      </c>
      <c r="Z17" s="213">
        <v>0</v>
      </c>
      <c r="AA17" s="213">
        <v>0</v>
      </c>
      <c r="AB17" s="213">
        <v>0</v>
      </c>
      <c r="AC17" s="213">
        <v>0</v>
      </c>
      <c r="AD17" s="213">
        <v>0</v>
      </c>
      <c r="AE17" s="213">
        <v>0</v>
      </c>
      <c r="AF17" s="213">
        <v>0</v>
      </c>
      <c r="AG17" s="213">
        <v>0</v>
      </c>
      <c r="AH17" s="213">
        <v>1</v>
      </c>
      <c r="AI17" s="213">
        <v>1</v>
      </c>
      <c r="AJ17" s="213">
        <v>1</v>
      </c>
      <c r="AK17" s="213">
        <v>1</v>
      </c>
      <c r="AL17" s="213">
        <v>1</v>
      </c>
      <c r="AM17" s="213">
        <v>1</v>
      </c>
      <c r="AN17" s="213">
        <v>1</v>
      </c>
      <c r="AO17" s="213">
        <v>1</v>
      </c>
      <c r="AP17" s="213">
        <v>1</v>
      </c>
      <c r="AQ17" s="213">
        <v>1</v>
      </c>
    </row>
    <row r="18" spans="1:43" ht="22.8" customHeight="1" x14ac:dyDescent="0.2">
      <c r="A18" s="220">
        <v>14</v>
      </c>
      <c r="B18" s="221">
        <v>5</v>
      </c>
      <c r="C18" s="222" t="s">
        <v>240</v>
      </c>
      <c r="D18" s="213">
        <v>0</v>
      </c>
      <c r="E18" s="213">
        <v>0</v>
      </c>
      <c r="F18" s="213">
        <v>0</v>
      </c>
      <c r="G18" s="213">
        <v>0</v>
      </c>
      <c r="H18" s="213">
        <v>0</v>
      </c>
      <c r="I18" s="213">
        <v>0</v>
      </c>
      <c r="J18" s="213">
        <v>0</v>
      </c>
      <c r="K18" s="213">
        <v>0</v>
      </c>
      <c r="L18" s="213">
        <v>0</v>
      </c>
      <c r="M18" s="213">
        <v>0</v>
      </c>
      <c r="N18" s="213">
        <v>0</v>
      </c>
      <c r="O18" s="213">
        <v>0</v>
      </c>
      <c r="P18" s="213">
        <v>0</v>
      </c>
      <c r="Q18" s="213">
        <v>0</v>
      </c>
      <c r="R18" s="213">
        <v>0</v>
      </c>
      <c r="S18" s="213">
        <v>0</v>
      </c>
      <c r="T18" s="213">
        <v>0</v>
      </c>
      <c r="U18" s="213">
        <v>0</v>
      </c>
      <c r="V18" s="213">
        <v>0</v>
      </c>
      <c r="W18" s="213">
        <v>0</v>
      </c>
      <c r="X18" s="213">
        <v>0</v>
      </c>
      <c r="Y18" s="213">
        <v>0</v>
      </c>
      <c r="Z18" s="213">
        <v>0</v>
      </c>
      <c r="AA18" s="213">
        <v>0</v>
      </c>
      <c r="AB18" s="213">
        <v>0</v>
      </c>
      <c r="AC18" s="213">
        <v>0</v>
      </c>
      <c r="AD18" s="213">
        <v>0</v>
      </c>
      <c r="AE18" s="213">
        <v>0</v>
      </c>
      <c r="AF18" s="213">
        <v>0</v>
      </c>
      <c r="AG18" s="213">
        <v>0</v>
      </c>
      <c r="AH18" s="213">
        <v>1</v>
      </c>
      <c r="AI18" s="213">
        <v>1</v>
      </c>
      <c r="AJ18" s="213">
        <v>1</v>
      </c>
      <c r="AK18" s="213">
        <v>1</v>
      </c>
      <c r="AL18" s="213">
        <v>1</v>
      </c>
      <c r="AM18" s="213">
        <v>1</v>
      </c>
      <c r="AN18" s="213">
        <v>1</v>
      </c>
      <c r="AO18" s="213">
        <v>1</v>
      </c>
      <c r="AP18" s="213">
        <v>1</v>
      </c>
      <c r="AQ18" s="213">
        <v>1</v>
      </c>
    </row>
    <row r="19" spans="1:43" s="220" customFormat="1" ht="22.8" customHeight="1" x14ac:dyDescent="0.3">
      <c r="A19" s="220">
        <v>20</v>
      </c>
      <c r="B19" s="221">
        <v>6</v>
      </c>
      <c r="C19" s="222" t="s">
        <v>70</v>
      </c>
      <c r="D19" s="213">
        <v>0</v>
      </c>
      <c r="E19" s="213">
        <v>0</v>
      </c>
      <c r="F19" s="213">
        <v>0</v>
      </c>
      <c r="G19" s="213">
        <v>0</v>
      </c>
      <c r="H19" s="213">
        <v>0</v>
      </c>
      <c r="I19" s="213">
        <v>0</v>
      </c>
      <c r="J19" s="213">
        <v>0</v>
      </c>
      <c r="K19" s="213">
        <v>0</v>
      </c>
      <c r="L19" s="213">
        <v>0</v>
      </c>
      <c r="M19" s="213">
        <v>0</v>
      </c>
      <c r="N19" s="213">
        <v>0</v>
      </c>
      <c r="O19" s="213">
        <v>0</v>
      </c>
      <c r="P19" s="213">
        <v>0</v>
      </c>
      <c r="Q19" s="213">
        <v>0</v>
      </c>
      <c r="R19" s="213">
        <v>0</v>
      </c>
      <c r="S19" s="213">
        <v>0</v>
      </c>
      <c r="T19" s="213">
        <v>0</v>
      </c>
      <c r="U19" s="213">
        <v>0</v>
      </c>
      <c r="V19" s="213">
        <v>0</v>
      </c>
      <c r="W19" s="213">
        <v>0</v>
      </c>
      <c r="X19" s="213">
        <v>0</v>
      </c>
      <c r="Y19" s="213">
        <v>0</v>
      </c>
      <c r="Z19" s="213">
        <v>0</v>
      </c>
      <c r="AA19" s="213">
        <v>0</v>
      </c>
      <c r="AB19" s="213">
        <v>0</v>
      </c>
      <c r="AC19" s="213">
        <v>0</v>
      </c>
      <c r="AD19" s="213">
        <v>0</v>
      </c>
      <c r="AE19" s="213">
        <v>0</v>
      </c>
      <c r="AF19" s="213">
        <v>0</v>
      </c>
      <c r="AG19" s="213">
        <v>0</v>
      </c>
      <c r="AH19" s="213">
        <v>1</v>
      </c>
      <c r="AI19" s="213">
        <v>1</v>
      </c>
      <c r="AJ19" s="213">
        <v>1</v>
      </c>
      <c r="AK19" s="213">
        <v>1</v>
      </c>
      <c r="AL19" s="213">
        <v>1</v>
      </c>
      <c r="AM19" s="213">
        <v>1</v>
      </c>
      <c r="AN19" s="213">
        <v>1</v>
      </c>
      <c r="AO19" s="213">
        <v>1</v>
      </c>
      <c r="AP19" s="213">
        <v>1</v>
      </c>
      <c r="AQ19" s="213">
        <v>1</v>
      </c>
    </row>
    <row r="20" spans="1:43" s="220" customFormat="1" ht="35.4" customHeight="1" x14ac:dyDescent="0.3">
      <c r="B20" s="221">
        <v>6</v>
      </c>
      <c r="C20" s="223" t="s">
        <v>81</v>
      </c>
      <c r="D20" s="213">
        <v>0</v>
      </c>
      <c r="E20" s="213">
        <v>0</v>
      </c>
      <c r="F20" s="213">
        <v>0</v>
      </c>
      <c r="G20" s="213">
        <v>0</v>
      </c>
      <c r="H20" s="213">
        <v>0</v>
      </c>
      <c r="I20" s="213">
        <v>0</v>
      </c>
      <c r="J20" s="213">
        <v>0</v>
      </c>
      <c r="K20" s="213">
        <v>0</v>
      </c>
      <c r="L20" s="213">
        <v>0</v>
      </c>
      <c r="M20" s="213">
        <v>0</v>
      </c>
      <c r="N20" s="213">
        <v>0</v>
      </c>
      <c r="O20" s="213">
        <v>0</v>
      </c>
      <c r="P20" s="213">
        <v>0</v>
      </c>
      <c r="Q20" s="213">
        <v>0</v>
      </c>
      <c r="R20" s="213">
        <v>0</v>
      </c>
      <c r="S20" s="213">
        <v>0</v>
      </c>
      <c r="T20" s="213">
        <v>0</v>
      </c>
      <c r="U20" s="213">
        <v>0</v>
      </c>
      <c r="V20" s="213">
        <v>0</v>
      </c>
      <c r="W20" s="213">
        <v>0</v>
      </c>
      <c r="X20" s="213">
        <v>0</v>
      </c>
      <c r="Y20" s="213">
        <v>0</v>
      </c>
      <c r="Z20" s="213">
        <v>0</v>
      </c>
      <c r="AA20" s="213">
        <v>0</v>
      </c>
      <c r="AB20" s="213">
        <v>0</v>
      </c>
      <c r="AC20" s="213">
        <v>0</v>
      </c>
      <c r="AD20" s="213">
        <v>0</v>
      </c>
      <c r="AE20" s="213">
        <v>0</v>
      </c>
      <c r="AF20" s="213">
        <v>0</v>
      </c>
      <c r="AG20" s="213">
        <v>0</v>
      </c>
      <c r="AH20" s="213">
        <v>1</v>
      </c>
      <c r="AI20" s="213">
        <v>1</v>
      </c>
      <c r="AJ20" s="213">
        <v>1</v>
      </c>
      <c r="AK20" s="213">
        <v>1</v>
      </c>
      <c r="AL20" s="213">
        <v>1</v>
      </c>
      <c r="AM20" s="213">
        <v>1</v>
      </c>
      <c r="AN20" s="213">
        <v>1</v>
      </c>
      <c r="AO20" s="213">
        <v>1</v>
      </c>
      <c r="AP20" s="213">
        <v>1</v>
      </c>
      <c r="AQ20" s="213">
        <v>1</v>
      </c>
    </row>
    <row r="21" spans="1:43" s="216" customFormat="1" ht="30" customHeight="1" x14ac:dyDescent="0.2">
      <c r="B21" s="221"/>
      <c r="C21" s="218" t="s">
        <v>242</v>
      </c>
      <c r="D21" s="219">
        <f>SUM(D14:D20)</f>
        <v>0</v>
      </c>
      <c r="E21" s="219">
        <f t="shared" ref="E21:AQ21" si="1">SUM(E14:E20)</f>
        <v>0</v>
      </c>
      <c r="F21" s="219">
        <f t="shared" si="1"/>
        <v>0</v>
      </c>
      <c r="G21" s="219">
        <f t="shared" si="1"/>
        <v>0</v>
      </c>
      <c r="H21" s="219">
        <f t="shared" si="1"/>
        <v>0</v>
      </c>
      <c r="I21" s="219">
        <f t="shared" si="1"/>
        <v>0</v>
      </c>
      <c r="J21" s="219">
        <f t="shared" si="1"/>
        <v>0</v>
      </c>
      <c r="K21" s="219">
        <f t="shared" si="1"/>
        <v>0</v>
      </c>
      <c r="L21" s="219">
        <f t="shared" si="1"/>
        <v>0</v>
      </c>
      <c r="M21" s="219">
        <f t="shared" si="1"/>
        <v>0</v>
      </c>
      <c r="N21" s="219">
        <f t="shared" si="1"/>
        <v>0</v>
      </c>
      <c r="O21" s="219">
        <f t="shared" si="1"/>
        <v>0</v>
      </c>
      <c r="P21" s="219">
        <f t="shared" si="1"/>
        <v>0</v>
      </c>
      <c r="Q21" s="219">
        <f t="shared" si="1"/>
        <v>0</v>
      </c>
      <c r="R21" s="219">
        <f t="shared" si="1"/>
        <v>0</v>
      </c>
      <c r="S21" s="219">
        <f t="shared" si="1"/>
        <v>0</v>
      </c>
      <c r="T21" s="219">
        <f t="shared" si="1"/>
        <v>0</v>
      </c>
      <c r="U21" s="219">
        <f t="shared" si="1"/>
        <v>0</v>
      </c>
      <c r="V21" s="219">
        <f t="shared" si="1"/>
        <v>0</v>
      </c>
      <c r="W21" s="219">
        <f t="shared" si="1"/>
        <v>0</v>
      </c>
      <c r="X21" s="219">
        <f t="shared" si="1"/>
        <v>0</v>
      </c>
      <c r="Y21" s="219">
        <f t="shared" si="1"/>
        <v>0</v>
      </c>
      <c r="Z21" s="219">
        <f t="shared" si="1"/>
        <v>0</v>
      </c>
      <c r="AA21" s="219">
        <f t="shared" si="1"/>
        <v>0</v>
      </c>
      <c r="AB21" s="219">
        <f t="shared" si="1"/>
        <v>0</v>
      </c>
      <c r="AC21" s="219">
        <f t="shared" si="1"/>
        <v>0</v>
      </c>
      <c r="AD21" s="219">
        <f t="shared" si="1"/>
        <v>0</v>
      </c>
      <c r="AE21" s="219">
        <f t="shared" si="1"/>
        <v>0</v>
      </c>
      <c r="AF21" s="219">
        <f t="shared" si="1"/>
        <v>0</v>
      </c>
      <c r="AG21" s="219">
        <f t="shared" si="1"/>
        <v>0</v>
      </c>
      <c r="AH21" s="219">
        <f t="shared" si="1"/>
        <v>7</v>
      </c>
      <c r="AI21" s="219">
        <f t="shared" si="1"/>
        <v>7</v>
      </c>
      <c r="AJ21" s="219">
        <f t="shared" si="1"/>
        <v>7</v>
      </c>
      <c r="AK21" s="219">
        <f t="shared" si="1"/>
        <v>7</v>
      </c>
      <c r="AL21" s="219">
        <f t="shared" si="1"/>
        <v>7</v>
      </c>
      <c r="AM21" s="219">
        <f t="shared" si="1"/>
        <v>7</v>
      </c>
      <c r="AN21" s="219">
        <f t="shared" si="1"/>
        <v>7</v>
      </c>
      <c r="AO21" s="219">
        <f t="shared" si="1"/>
        <v>7</v>
      </c>
      <c r="AP21" s="219">
        <f t="shared" si="1"/>
        <v>7</v>
      </c>
      <c r="AQ21" s="219">
        <f t="shared" si="1"/>
        <v>7</v>
      </c>
    </row>
    <row r="22" spans="1:43" s="216" customFormat="1" ht="26.4" customHeight="1" x14ac:dyDescent="0.2">
      <c r="B22" s="221"/>
      <c r="C22" s="224" t="s">
        <v>259</v>
      </c>
      <c r="D22" s="225">
        <f t="shared" ref="D22:AQ22" si="2">D12-D21</f>
        <v>0</v>
      </c>
      <c r="E22" s="225">
        <f t="shared" si="2"/>
        <v>0</v>
      </c>
      <c r="F22" s="225">
        <f t="shared" si="2"/>
        <v>0</v>
      </c>
      <c r="G22" s="225">
        <f t="shared" si="2"/>
        <v>0</v>
      </c>
      <c r="H22" s="225">
        <f t="shared" si="2"/>
        <v>0</v>
      </c>
      <c r="I22" s="225">
        <f t="shared" si="2"/>
        <v>0</v>
      </c>
      <c r="J22" s="225">
        <f t="shared" si="2"/>
        <v>0</v>
      </c>
      <c r="K22" s="225">
        <f t="shared" si="2"/>
        <v>0</v>
      </c>
      <c r="L22" s="225">
        <f t="shared" si="2"/>
        <v>0</v>
      </c>
      <c r="M22" s="225">
        <f t="shared" si="2"/>
        <v>0</v>
      </c>
      <c r="N22" s="225">
        <f t="shared" si="2"/>
        <v>0</v>
      </c>
      <c r="O22" s="225">
        <f t="shared" si="2"/>
        <v>0</v>
      </c>
      <c r="P22" s="225">
        <f t="shared" si="2"/>
        <v>0</v>
      </c>
      <c r="Q22" s="225">
        <f t="shared" si="2"/>
        <v>0</v>
      </c>
      <c r="R22" s="225">
        <f t="shared" si="2"/>
        <v>0</v>
      </c>
      <c r="S22" s="225">
        <f t="shared" si="2"/>
        <v>0</v>
      </c>
      <c r="T22" s="225">
        <f t="shared" si="2"/>
        <v>0</v>
      </c>
      <c r="U22" s="225">
        <f t="shared" si="2"/>
        <v>0</v>
      </c>
      <c r="V22" s="225">
        <f t="shared" si="2"/>
        <v>0</v>
      </c>
      <c r="W22" s="225">
        <f t="shared" si="2"/>
        <v>0</v>
      </c>
      <c r="X22" s="225">
        <f t="shared" si="2"/>
        <v>0</v>
      </c>
      <c r="Y22" s="225">
        <f t="shared" si="2"/>
        <v>0</v>
      </c>
      <c r="Z22" s="225">
        <f t="shared" si="2"/>
        <v>0</v>
      </c>
      <c r="AA22" s="225">
        <f t="shared" si="2"/>
        <v>0</v>
      </c>
      <c r="AB22" s="225">
        <f t="shared" si="2"/>
        <v>0</v>
      </c>
      <c r="AC22" s="225">
        <f t="shared" si="2"/>
        <v>0</v>
      </c>
      <c r="AD22" s="225">
        <f t="shared" si="2"/>
        <v>0</v>
      </c>
      <c r="AE22" s="225">
        <f t="shared" si="2"/>
        <v>0</v>
      </c>
      <c r="AF22" s="225">
        <f t="shared" si="2"/>
        <v>0</v>
      </c>
      <c r="AG22" s="225">
        <f t="shared" si="2"/>
        <v>0</v>
      </c>
      <c r="AH22" s="225">
        <f t="shared" si="2"/>
        <v>-7</v>
      </c>
      <c r="AI22" s="225">
        <f t="shared" si="2"/>
        <v>-7</v>
      </c>
      <c r="AJ22" s="225">
        <f t="shared" si="2"/>
        <v>-7</v>
      </c>
      <c r="AK22" s="225">
        <f t="shared" si="2"/>
        <v>-7</v>
      </c>
      <c r="AL22" s="225">
        <f t="shared" si="2"/>
        <v>-7</v>
      </c>
      <c r="AM22" s="225">
        <f t="shared" si="2"/>
        <v>-7</v>
      </c>
      <c r="AN22" s="225">
        <f t="shared" si="2"/>
        <v>-7</v>
      </c>
      <c r="AO22" s="225">
        <f t="shared" si="2"/>
        <v>-7</v>
      </c>
      <c r="AP22" s="225">
        <f t="shared" si="2"/>
        <v>-7</v>
      </c>
      <c r="AQ22" s="225">
        <f t="shared" si="2"/>
        <v>-7</v>
      </c>
    </row>
    <row r="23" spans="1:43" x14ac:dyDescent="0.2">
      <c r="B23" s="220"/>
      <c r="C23" s="226"/>
      <c r="D23" s="227"/>
      <c r="E23" s="227"/>
      <c r="F23" s="227"/>
      <c r="G23" s="227"/>
      <c r="H23" s="227"/>
      <c r="I23" s="227"/>
      <c r="J23" s="227"/>
      <c r="K23" s="227"/>
      <c r="L23" s="227"/>
      <c r="M23" s="227"/>
      <c r="N23" s="227"/>
      <c r="O23" s="227"/>
      <c r="P23" s="227"/>
      <c r="Q23" s="227"/>
      <c r="R23" s="227"/>
      <c r="S23" s="227"/>
      <c r="T23" s="227"/>
      <c r="U23" s="227"/>
      <c r="V23" s="227"/>
      <c r="W23" s="227"/>
      <c r="X23" s="227"/>
      <c r="Y23" s="227"/>
      <c r="Z23" s="227"/>
      <c r="AA23" s="227"/>
      <c r="AB23" s="227"/>
      <c r="AC23" s="227"/>
      <c r="AD23" s="227"/>
      <c r="AE23" s="227"/>
      <c r="AF23" s="227"/>
      <c r="AG23" s="227"/>
      <c r="AH23" s="227"/>
      <c r="AI23" s="227"/>
      <c r="AJ23" s="227"/>
      <c r="AK23" s="227"/>
      <c r="AL23" s="227"/>
      <c r="AM23" s="227"/>
      <c r="AN23" s="227"/>
      <c r="AO23" s="227"/>
      <c r="AP23" s="227"/>
      <c r="AQ23" s="227"/>
    </row>
    <row r="24" spans="1:43" ht="25.8" customHeight="1" x14ac:dyDescent="0.2">
      <c r="B24" s="220"/>
      <c r="C24" s="226"/>
      <c r="D24" s="227"/>
      <c r="E24" s="227"/>
      <c r="F24" s="227"/>
      <c r="G24" s="227"/>
      <c r="H24" s="227"/>
      <c r="I24" s="227"/>
      <c r="J24" s="227"/>
      <c r="K24" s="227"/>
      <c r="L24" s="227"/>
      <c r="M24" s="227"/>
      <c r="N24" s="227"/>
      <c r="O24" s="227"/>
      <c r="P24" s="227"/>
      <c r="Q24" s="227"/>
      <c r="R24" s="227"/>
      <c r="S24" s="227"/>
      <c r="T24" s="227"/>
      <c r="U24" s="227"/>
      <c r="V24" s="227"/>
      <c r="W24" s="227"/>
      <c r="X24" s="227"/>
      <c r="Y24" s="227"/>
      <c r="Z24" s="227"/>
      <c r="AA24" s="227"/>
      <c r="AB24" s="227"/>
      <c r="AC24" s="227"/>
      <c r="AD24" s="227"/>
      <c r="AE24" s="227"/>
      <c r="AF24" s="227"/>
      <c r="AG24" s="227"/>
      <c r="AH24" s="227"/>
      <c r="AI24" s="227"/>
      <c r="AJ24" s="227"/>
      <c r="AK24" s="227"/>
      <c r="AL24" s="227"/>
      <c r="AM24" s="227"/>
      <c r="AN24" s="227"/>
      <c r="AO24" s="227"/>
      <c r="AP24" s="227"/>
      <c r="AQ24" s="227"/>
    </row>
    <row r="25" spans="1:43" x14ac:dyDescent="0.2">
      <c r="B25" s="220"/>
      <c r="C25" s="226"/>
      <c r="D25" s="227"/>
      <c r="E25" s="227"/>
      <c r="F25" s="227"/>
      <c r="G25" s="227"/>
      <c r="H25" s="227"/>
      <c r="I25" s="227"/>
      <c r="J25" s="227"/>
      <c r="K25" s="227"/>
      <c r="L25" s="227"/>
      <c r="M25" s="227"/>
      <c r="N25" s="227"/>
      <c r="O25" s="227"/>
      <c r="P25" s="227"/>
      <c r="Q25" s="227"/>
      <c r="R25" s="227"/>
      <c r="S25" s="227"/>
      <c r="T25" s="227"/>
      <c r="U25" s="227"/>
      <c r="V25" s="227"/>
      <c r="W25" s="227"/>
      <c r="X25" s="227"/>
      <c r="Y25" s="227"/>
      <c r="Z25" s="227"/>
      <c r="AA25" s="227"/>
      <c r="AB25" s="227"/>
      <c r="AC25" s="227"/>
      <c r="AD25" s="227"/>
      <c r="AE25" s="227"/>
      <c r="AF25" s="227"/>
      <c r="AG25" s="227"/>
      <c r="AH25" s="227"/>
      <c r="AI25" s="227"/>
      <c r="AJ25" s="227"/>
      <c r="AK25" s="227"/>
      <c r="AL25" s="227"/>
      <c r="AM25" s="227"/>
      <c r="AN25" s="227"/>
      <c r="AO25" s="227"/>
      <c r="AP25" s="227"/>
      <c r="AQ25" s="227"/>
    </row>
    <row r="26" spans="1:43" x14ac:dyDescent="0.2">
      <c r="B26" s="220"/>
      <c r="C26" s="226"/>
      <c r="D26" s="227"/>
      <c r="E26" s="227"/>
      <c r="F26" s="227"/>
      <c r="G26" s="227"/>
      <c r="H26" s="227"/>
      <c r="I26" s="227"/>
      <c r="J26" s="227"/>
      <c r="K26" s="227"/>
      <c r="L26" s="227"/>
      <c r="M26" s="227"/>
      <c r="N26" s="227"/>
      <c r="O26" s="227"/>
      <c r="P26" s="227"/>
      <c r="Q26" s="227"/>
      <c r="R26" s="227"/>
      <c r="S26" s="227"/>
      <c r="T26" s="227"/>
      <c r="U26" s="227"/>
      <c r="V26" s="227"/>
      <c r="W26" s="227"/>
      <c r="X26" s="227"/>
      <c r="Y26" s="227"/>
      <c r="Z26" s="227"/>
      <c r="AA26" s="227"/>
      <c r="AB26" s="227"/>
      <c r="AC26" s="227"/>
      <c r="AD26" s="227"/>
      <c r="AE26" s="227"/>
      <c r="AF26" s="227"/>
      <c r="AG26" s="227"/>
      <c r="AH26" s="227"/>
      <c r="AI26" s="227"/>
      <c r="AJ26" s="227"/>
      <c r="AK26" s="227"/>
      <c r="AL26" s="227"/>
      <c r="AM26" s="227"/>
      <c r="AN26" s="227"/>
      <c r="AO26" s="227"/>
      <c r="AP26" s="227"/>
      <c r="AQ26" s="227"/>
    </row>
    <row r="27" spans="1:43" x14ac:dyDescent="0.2">
      <c r="B27" s="220"/>
      <c r="C27" s="226"/>
      <c r="D27" s="227"/>
      <c r="E27" s="227"/>
      <c r="F27" s="227"/>
      <c r="G27" s="227"/>
      <c r="H27" s="227"/>
      <c r="I27" s="227"/>
      <c r="J27" s="227"/>
      <c r="K27" s="227"/>
      <c r="L27" s="227"/>
      <c r="M27" s="227"/>
      <c r="N27" s="227"/>
      <c r="O27" s="227"/>
      <c r="P27" s="227"/>
      <c r="Q27" s="227"/>
      <c r="R27" s="227"/>
      <c r="S27" s="227"/>
      <c r="T27" s="227"/>
      <c r="U27" s="227"/>
      <c r="V27" s="227"/>
      <c r="W27" s="227"/>
      <c r="X27" s="227"/>
      <c r="Y27" s="227"/>
      <c r="Z27" s="227"/>
      <c r="AA27" s="227"/>
      <c r="AB27" s="227"/>
      <c r="AC27" s="227"/>
      <c r="AD27" s="227"/>
      <c r="AE27" s="227"/>
      <c r="AF27" s="227"/>
      <c r="AG27" s="227"/>
      <c r="AH27" s="227"/>
      <c r="AI27" s="227"/>
      <c r="AJ27" s="227"/>
      <c r="AK27" s="227"/>
      <c r="AL27" s="227"/>
      <c r="AM27" s="227"/>
      <c r="AN27" s="227"/>
      <c r="AO27" s="227"/>
      <c r="AP27" s="227"/>
      <c r="AQ27" s="227"/>
    </row>
    <row r="28" spans="1:43" s="228" customFormat="1" ht="26.25" customHeight="1" x14ac:dyDescent="0.3">
      <c r="B28" s="392" t="s">
        <v>258</v>
      </c>
      <c r="C28" s="392"/>
      <c r="D28" s="310">
        <v>45047</v>
      </c>
      <c r="E28" s="229" t="s">
        <v>257</v>
      </c>
      <c r="F28" s="229"/>
      <c r="G28" s="229"/>
      <c r="H28" s="229"/>
      <c r="I28" s="229"/>
      <c r="J28" s="229"/>
      <c r="K28" s="229"/>
      <c r="L28" s="229"/>
      <c r="M28" s="229"/>
      <c r="N28" s="229"/>
      <c r="O28" s="229"/>
      <c r="P28" s="229"/>
      <c r="Q28" s="229"/>
      <c r="R28" s="230"/>
      <c r="S28" s="230"/>
      <c r="T28" s="230"/>
      <c r="U28" s="230"/>
      <c r="V28" s="230"/>
      <c r="W28" s="230"/>
    </row>
    <row r="29" spans="1:43" s="228" customFormat="1" ht="26.25" customHeight="1" x14ac:dyDescent="0.2">
      <c r="B29" s="392" t="s">
        <v>51</v>
      </c>
      <c r="C29" s="392"/>
      <c r="D29" s="309">
        <v>12</v>
      </c>
      <c r="E29" s="331">
        <f>COUNTIF(Buget_cerere!N88:Q88,"&gt;0")</f>
        <v>0</v>
      </c>
      <c r="F29" s="332">
        <f>Amortizare!E32</f>
        <v>0</v>
      </c>
      <c r="G29" s="229"/>
      <c r="H29" s="229"/>
      <c r="I29" s="229"/>
      <c r="J29" s="229"/>
      <c r="K29" s="229"/>
      <c r="L29" s="229"/>
      <c r="M29" s="229"/>
      <c r="N29" s="229"/>
      <c r="O29" s="229"/>
      <c r="P29" s="229"/>
      <c r="Q29" s="229"/>
      <c r="R29" s="230"/>
      <c r="S29" s="230"/>
      <c r="T29" s="230"/>
      <c r="U29" s="230"/>
      <c r="V29" s="230"/>
      <c r="W29" s="230"/>
    </row>
    <row r="30" spans="1:43" s="231" customFormat="1" x14ac:dyDescent="0.3">
      <c r="B30" s="232"/>
      <c r="C30" s="233"/>
      <c r="D30" s="217" t="s">
        <v>88</v>
      </c>
      <c r="E30" s="217" t="s">
        <v>89</v>
      </c>
      <c r="F30" s="217" t="s">
        <v>90</v>
      </c>
      <c r="G30" s="217" t="s">
        <v>91</v>
      </c>
      <c r="H30" s="217" t="s">
        <v>92</v>
      </c>
      <c r="I30" s="217" t="s">
        <v>93</v>
      </c>
      <c r="J30" s="217" t="s">
        <v>94</v>
      </c>
      <c r="K30" s="217" t="s">
        <v>95</v>
      </c>
      <c r="L30" s="217" t="s">
        <v>96</v>
      </c>
      <c r="M30" s="217" t="s">
        <v>97</v>
      </c>
      <c r="N30" s="217" t="s">
        <v>98</v>
      </c>
      <c r="O30" s="217" t="s">
        <v>99</v>
      </c>
      <c r="P30" s="217" t="s">
        <v>100</v>
      </c>
      <c r="Q30" s="217" t="s">
        <v>101</v>
      </c>
      <c r="R30" s="217" t="s">
        <v>102</v>
      </c>
      <c r="S30" s="217" t="s">
        <v>103</v>
      </c>
      <c r="T30" s="217" t="s">
        <v>104</v>
      </c>
      <c r="U30" s="217" t="s">
        <v>105</v>
      </c>
      <c r="V30" s="217" t="s">
        <v>106</v>
      </c>
      <c r="W30" s="217" t="s">
        <v>107</v>
      </c>
      <c r="X30" s="217" t="s">
        <v>121</v>
      </c>
      <c r="Y30" s="217" t="s">
        <v>122</v>
      </c>
      <c r="Z30" s="217" t="s">
        <v>123</v>
      </c>
      <c r="AA30" s="217" t="s">
        <v>124</v>
      </c>
      <c r="AB30" s="217" t="s">
        <v>125</v>
      </c>
      <c r="AC30" s="217" t="s">
        <v>143</v>
      </c>
      <c r="AD30" s="217" t="s">
        <v>144</v>
      </c>
      <c r="AE30" s="217" t="s">
        <v>145</v>
      </c>
      <c r="AF30" s="217" t="s">
        <v>146</v>
      </c>
      <c r="AG30" s="217" t="s">
        <v>147</v>
      </c>
      <c r="AH30" s="217" t="s">
        <v>148</v>
      </c>
      <c r="AI30" s="217" t="s">
        <v>149</v>
      </c>
      <c r="AJ30" s="217" t="s">
        <v>150</v>
      </c>
      <c r="AK30" s="217" t="s">
        <v>151</v>
      </c>
      <c r="AL30" s="217" t="s">
        <v>152</v>
      </c>
      <c r="AM30" s="217" t="s">
        <v>153</v>
      </c>
      <c r="AN30" s="217" t="s">
        <v>154</v>
      </c>
      <c r="AO30" s="217" t="s">
        <v>155</v>
      </c>
      <c r="AP30" s="217" t="s">
        <v>156</v>
      </c>
    </row>
    <row r="31" spans="1:43" s="234" customFormat="1" hidden="1" x14ac:dyDescent="0.2">
      <c r="B31" s="235"/>
      <c r="C31" s="236"/>
      <c r="D31" s="237">
        <f>IF(D35="Implementare",0,C31+1)</f>
        <v>0</v>
      </c>
      <c r="E31" s="237">
        <f>IF(E35="Implementare",0,D31+1)</f>
        <v>0</v>
      </c>
      <c r="F31" s="237">
        <f t="shared" ref="F31:AP31" si="3">IF(F35="Implementare",0,E31+1)</f>
        <v>1</v>
      </c>
      <c r="G31" s="237">
        <f t="shared" si="3"/>
        <v>2</v>
      </c>
      <c r="H31" s="237">
        <f t="shared" si="3"/>
        <v>3</v>
      </c>
      <c r="I31" s="237">
        <f t="shared" si="3"/>
        <v>4</v>
      </c>
      <c r="J31" s="237">
        <f t="shared" si="3"/>
        <v>5</v>
      </c>
      <c r="K31" s="237">
        <f t="shared" si="3"/>
        <v>6</v>
      </c>
      <c r="L31" s="237">
        <f t="shared" si="3"/>
        <v>7</v>
      </c>
      <c r="M31" s="237">
        <f t="shared" si="3"/>
        <v>8</v>
      </c>
      <c r="N31" s="237">
        <f t="shared" si="3"/>
        <v>9</v>
      </c>
      <c r="O31" s="237">
        <f t="shared" si="3"/>
        <v>10</v>
      </c>
      <c r="P31" s="237">
        <f t="shared" si="3"/>
        <v>11</v>
      </c>
      <c r="Q31" s="237">
        <f t="shared" si="3"/>
        <v>12</v>
      </c>
      <c r="R31" s="237">
        <f t="shared" si="3"/>
        <v>13</v>
      </c>
      <c r="S31" s="237">
        <f t="shared" si="3"/>
        <v>14</v>
      </c>
      <c r="T31" s="237">
        <f t="shared" si="3"/>
        <v>15</v>
      </c>
      <c r="U31" s="237">
        <f t="shared" si="3"/>
        <v>16</v>
      </c>
      <c r="V31" s="237">
        <f t="shared" si="3"/>
        <v>17</v>
      </c>
      <c r="W31" s="237">
        <f t="shared" si="3"/>
        <v>18</v>
      </c>
      <c r="X31" s="237">
        <f t="shared" si="3"/>
        <v>19</v>
      </c>
      <c r="Y31" s="237">
        <f t="shared" si="3"/>
        <v>20</v>
      </c>
      <c r="Z31" s="237">
        <f t="shared" si="3"/>
        <v>21</v>
      </c>
      <c r="AA31" s="237">
        <f t="shared" si="3"/>
        <v>22</v>
      </c>
      <c r="AB31" s="237">
        <f t="shared" si="3"/>
        <v>23</v>
      </c>
      <c r="AC31" s="237">
        <f t="shared" si="3"/>
        <v>24</v>
      </c>
      <c r="AD31" s="237">
        <f t="shared" si="3"/>
        <v>25</v>
      </c>
      <c r="AE31" s="237">
        <f t="shared" si="3"/>
        <v>26</v>
      </c>
      <c r="AF31" s="237">
        <f t="shared" si="3"/>
        <v>27</v>
      </c>
      <c r="AG31" s="237">
        <f t="shared" si="3"/>
        <v>28</v>
      </c>
      <c r="AH31" s="237">
        <f t="shared" si="3"/>
        <v>29</v>
      </c>
      <c r="AI31" s="237">
        <f t="shared" si="3"/>
        <v>30</v>
      </c>
      <c r="AJ31" s="237">
        <f t="shared" si="3"/>
        <v>31</v>
      </c>
      <c r="AK31" s="237">
        <f t="shared" si="3"/>
        <v>32</v>
      </c>
      <c r="AL31" s="237">
        <f t="shared" si="3"/>
        <v>33</v>
      </c>
      <c r="AM31" s="237">
        <f t="shared" si="3"/>
        <v>34</v>
      </c>
      <c r="AN31" s="237">
        <f t="shared" si="3"/>
        <v>35</v>
      </c>
      <c r="AO31" s="237">
        <f t="shared" si="3"/>
        <v>36</v>
      </c>
      <c r="AP31" s="237">
        <f t="shared" si="3"/>
        <v>37</v>
      </c>
    </row>
    <row r="32" spans="1:43" s="234" customFormat="1" hidden="1" x14ac:dyDescent="0.2">
      <c r="B32" s="235"/>
      <c r="C32" s="236"/>
      <c r="D32" s="237">
        <f>YEAR(D28)</f>
        <v>2023</v>
      </c>
      <c r="E32" s="237">
        <f>D32+1</f>
        <v>2024</v>
      </c>
      <c r="F32" s="237">
        <f t="shared" ref="F32:AP32" si="4">E32+1</f>
        <v>2025</v>
      </c>
      <c r="G32" s="237">
        <f t="shared" si="4"/>
        <v>2026</v>
      </c>
      <c r="H32" s="237">
        <f t="shared" si="4"/>
        <v>2027</v>
      </c>
      <c r="I32" s="237">
        <f t="shared" si="4"/>
        <v>2028</v>
      </c>
      <c r="J32" s="237">
        <f t="shared" si="4"/>
        <v>2029</v>
      </c>
      <c r="K32" s="237">
        <f t="shared" si="4"/>
        <v>2030</v>
      </c>
      <c r="L32" s="237">
        <f t="shared" si="4"/>
        <v>2031</v>
      </c>
      <c r="M32" s="237">
        <f t="shared" si="4"/>
        <v>2032</v>
      </c>
      <c r="N32" s="237">
        <f t="shared" si="4"/>
        <v>2033</v>
      </c>
      <c r="O32" s="237">
        <f t="shared" si="4"/>
        <v>2034</v>
      </c>
      <c r="P32" s="237">
        <f t="shared" si="4"/>
        <v>2035</v>
      </c>
      <c r="Q32" s="237">
        <f t="shared" si="4"/>
        <v>2036</v>
      </c>
      <c r="R32" s="237">
        <f t="shared" si="4"/>
        <v>2037</v>
      </c>
      <c r="S32" s="237">
        <f t="shared" si="4"/>
        <v>2038</v>
      </c>
      <c r="T32" s="237">
        <f t="shared" si="4"/>
        <v>2039</v>
      </c>
      <c r="U32" s="237">
        <f t="shared" si="4"/>
        <v>2040</v>
      </c>
      <c r="V32" s="237">
        <f t="shared" si="4"/>
        <v>2041</v>
      </c>
      <c r="W32" s="237">
        <f t="shared" si="4"/>
        <v>2042</v>
      </c>
      <c r="X32" s="237">
        <f t="shared" si="4"/>
        <v>2043</v>
      </c>
      <c r="Y32" s="237">
        <f t="shared" si="4"/>
        <v>2044</v>
      </c>
      <c r="Z32" s="237">
        <f t="shared" si="4"/>
        <v>2045</v>
      </c>
      <c r="AA32" s="237">
        <f t="shared" si="4"/>
        <v>2046</v>
      </c>
      <c r="AB32" s="237">
        <f t="shared" si="4"/>
        <v>2047</v>
      </c>
      <c r="AC32" s="237">
        <f t="shared" si="4"/>
        <v>2048</v>
      </c>
      <c r="AD32" s="237">
        <f t="shared" si="4"/>
        <v>2049</v>
      </c>
      <c r="AE32" s="237">
        <f t="shared" si="4"/>
        <v>2050</v>
      </c>
      <c r="AF32" s="237">
        <f t="shared" si="4"/>
        <v>2051</v>
      </c>
      <c r="AG32" s="237">
        <f t="shared" si="4"/>
        <v>2052</v>
      </c>
      <c r="AH32" s="237">
        <f t="shared" si="4"/>
        <v>2053</v>
      </c>
      <c r="AI32" s="237">
        <f t="shared" si="4"/>
        <v>2054</v>
      </c>
      <c r="AJ32" s="237">
        <f t="shared" si="4"/>
        <v>2055</v>
      </c>
      <c r="AK32" s="237">
        <f t="shared" si="4"/>
        <v>2056</v>
      </c>
      <c r="AL32" s="237">
        <f t="shared" si="4"/>
        <v>2057</v>
      </c>
      <c r="AM32" s="237">
        <f t="shared" si="4"/>
        <v>2058</v>
      </c>
      <c r="AN32" s="237">
        <f t="shared" si="4"/>
        <v>2059</v>
      </c>
      <c r="AO32" s="237">
        <f t="shared" si="4"/>
        <v>2060</v>
      </c>
      <c r="AP32" s="237">
        <f t="shared" si="4"/>
        <v>2061</v>
      </c>
    </row>
    <row r="33" spans="1:43" s="238" customFormat="1" hidden="1" x14ac:dyDescent="0.2">
      <c r="B33" s="239"/>
      <c r="C33" s="240"/>
      <c r="D33" s="241">
        <f>DATE(D32,12,31)</f>
        <v>45291</v>
      </c>
      <c r="E33" s="241">
        <f t="shared" ref="E33:AP33" si="5">DATE(E32,12,31)</f>
        <v>45657</v>
      </c>
      <c r="F33" s="241">
        <f t="shared" si="5"/>
        <v>46022</v>
      </c>
      <c r="G33" s="241">
        <f t="shared" si="5"/>
        <v>46387</v>
      </c>
      <c r="H33" s="241">
        <f t="shared" si="5"/>
        <v>46752</v>
      </c>
      <c r="I33" s="241">
        <f t="shared" si="5"/>
        <v>47118</v>
      </c>
      <c r="J33" s="241">
        <f t="shared" si="5"/>
        <v>47483</v>
      </c>
      <c r="K33" s="241">
        <f t="shared" si="5"/>
        <v>47848</v>
      </c>
      <c r="L33" s="241">
        <f t="shared" si="5"/>
        <v>48213</v>
      </c>
      <c r="M33" s="241">
        <f t="shared" si="5"/>
        <v>48579</v>
      </c>
      <c r="N33" s="241">
        <f t="shared" si="5"/>
        <v>48944</v>
      </c>
      <c r="O33" s="241">
        <f t="shared" si="5"/>
        <v>49309</v>
      </c>
      <c r="P33" s="241">
        <f t="shared" si="5"/>
        <v>49674</v>
      </c>
      <c r="Q33" s="241">
        <f t="shared" si="5"/>
        <v>50040</v>
      </c>
      <c r="R33" s="241">
        <f t="shared" si="5"/>
        <v>50405</v>
      </c>
      <c r="S33" s="241">
        <f t="shared" si="5"/>
        <v>50770</v>
      </c>
      <c r="T33" s="241">
        <f t="shared" si="5"/>
        <v>51135</v>
      </c>
      <c r="U33" s="241">
        <f t="shared" si="5"/>
        <v>51501</v>
      </c>
      <c r="V33" s="241">
        <f t="shared" si="5"/>
        <v>51866</v>
      </c>
      <c r="W33" s="241">
        <f t="shared" si="5"/>
        <v>52231</v>
      </c>
      <c r="X33" s="241">
        <f t="shared" si="5"/>
        <v>52596</v>
      </c>
      <c r="Y33" s="241">
        <f t="shared" si="5"/>
        <v>52962</v>
      </c>
      <c r="Z33" s="241">
        <f t="shared" si="5"/>
        <v>53327</v>
      </c>
      <c r="AA33" s="241">
        <f t="shared" si="5"/>
        <v>53692</v>
      </c>
      <c r="AB33" s="241">
        <f t="shared" si="5"/>
        <v>54057</v>
      </c>
      <c r="AC33" s="241">
        <f t="shared" si="5"/>
        <v>54423</v>
      </c>
      <c r="AD33" s="241">
        <f t="shared" si="5"/>
        <v>54788</v>
      </c>
      <c r="AE33" s="241">
        <f t="shared" si="5"/>
        <v>55153</v>
      </c>
      <c r="AF33" s="241">
        <f t="shared" si="5"/>
        <v>55518</v>
      </c>
      <c r="AG33" s="241">
        <f t="shared" si="5"/>
        <v>55884</v>
      </c>
      <c r="AH33" s="241">
        <f t="shared" si="5"/>
        <v>56249</v>
      </c>
      <c r="AI33" s="241">
        <f t="shared" si="5"/>
        <v>56614</v>
      </c>
      <c r="AJ33" s="241">
        <f t="shared" si="5"/>
        <v>56979</v>
      </c>
      <c r="AK33" s="241">
        <f t="shared" si="5"/>
        <v>57345</v>
      </c>
      <c r="AL33" s="241">
        <f t="shared" si="5"/>
        <v>57710</v>
      </c>
      <c r="AM33" s="241">
        <f t="shared" si="5"/>
        <v>58075</v>
      </c>
      <c r="AN33" s="241">
        <f t="shared" si="5"/>
        <v>58440</v>
      </c>
      <c r="AO33" s="241">
        <f t="shared" si="5"/>
        <v>58806</v>
      </c>
      <c r="AP33" s="241">
        <f t="shared" si="5"/>
        <v>59171</v>
      </c>
    </row>
    <row r="34" spans="1:43" s="238" customFormat="1" hidden="1" x14ac:dyDescent="0.2">
      <c r="B34" s="239"/>
      <c r="C34" s="240"/>
      <c r="D34" s="237">
        <f>DATEDIF(D28,D33,"M")</f>
        <v>7</v>
      </c>
      <c r="E34" s="237">
        <f>DATEDIF(D33,E33,"M")</f>
        <v>12</v>
      </c>
      <c r="F34" s="237">
        <f t="shared" ref="F34:AP34" si="6">DATEDIF(E33,F33,"M")</f>
        <v>12</v>
      </c>
      <c r="G34" s="237">
        <f t="shared" si="6"/>
        <v>12</v>
      </c>
      <c r="H34" s="237">
        <f t="shared" si="6"/>
        <v>12</v>
      </c>
      <c r="I34" s="237">
        <f t="shared" si="6"/>
        <v>12</v>
      </c>
      <c r="J34" s="237">
        <f t="shared" si="6"/>
        <v>12</v>
      </c>
      <c r="K34" s="237">
        <f t="shared" si="6"/>
        <v>12</v>
      </c>
      <c r="L34" s="237">
        <f t="shared" si="6"/>
        <v>12</v>
      </c>
      <c r="M34" s="237">
        <f t="shared" si="6"/>
        <v>12</v>
      </c>
      <c r="N34" s="237">
        <f t="shared" si="6"/>
        <v>12</v>
      </c>
      <c r="O34" s="237">
        <f t="shared" si="6"/>
        <v>12</v>
      </c>
      <c r="P34" s="237">
        <f t="shared" si="6"/>
        <v>12</v>
      </c>
      <c r="Q34" s="237">
        <f t="shared" si="6"/>
        <v>12</v>
      </c>
      <c r="R34" s="237">
        <f t="shared" si="6"/>
        <v>12</v>
      </c>
      <c r="S34" s="237">
        <f t="shared" si="6"/>
        <v>12</v>
      </c>
      <c r="T34" s="237">
        <f t="shared" si="6"/>
        <v>12</v>
      </c>
      <c r="U34" s="237">
        <f t="shared" si="6"/>
        <v>12</v>
      </c>
      <c r="V34" s="237">
        <f t="shared" si="6"/>
        <v>12</v>
      </c>
      <c r="W34" s="237">
        <f t="shared" si="6"/>
        <v>12</v>
      </c>
      <c r="X34" s="237">
        <f t="shared" si="6"/>
        <v>12</v>
      </c>
      <c r="Y34" s="237">
        <f t="shared" si="6"/>
        <v>12</v>
      </c>
      <c r="Z34" s="237">
        <f t="shared" si="6"/>
        <v>12</v>
      </c>
      <c r="AA34" s="237">
        <f t="shared" si="6"/>
        <v>12</v>
      </c>
      <c r="AB34" s="237">
        <f t="shared" si="6"/>
        <v>12</v>
      </c>
      <c r="AC34" s="237">
        <f t="shared" si="6"/>
        <v>12</v>
      </c>
      <c r="AD34" s="237">
        <f t="shared" si="6"/>
        <v>12</v>
      </c>
      <c r="AE34" s="237">
        <f t="shared" si="6"/>
        <v>12</v>
      </c>
      <c r="AF34" s="237">
        <f t="shared" si="6"/>
        <v>12</v>
      </c>
      <c r="AG34" s="237">
        <f t="shared" si="6"/>
        <v>12</v>
      </c>
      <c r="AH34" s="237">
        <f t="shared" si="6"/>
        <v>12</v>
      </c>
      <c r="AI34" s="237">
        <f t="shared" si="6"/>
        <v>12</v>
      </c>
      <c r="AJ34" s="237">
        <f t="shared" si="6"/>
        <v>12</v>
      </c>
      <c r="AK34" s="237">
        <f t="shared" si="6"/>
        <v>12</v>
      </c>
      <c r="AL34" s="237">
        <f t="shared" si="6"/>
        <v>12</v>
      </c>
      <c r="AM34" s="237">
        <f t="shared" si="6"/>
        <v>12</v>
      </c>
      <c r="AN34" s="237">
        <f t="shared" si="6"/>
        <v>12</v>
      </c>
      <c r="AO34" s="237">
        <f t="shared" si="6"/>
        <v>12</v>
      </c>
      <c r="AP34" s="237">
        <f t="shared" si="6"/>
        <v>12</v>
      </c>
    </row>
    <row r="35" spans="1:43" s="242" customFormat="1" hidden="1" x14ac:dyDescent="0.2">
      <c r="B35" s="243"/>
      <c r="C35" s="244"/>
      <c r="D35" s="245" t="s">
        <v>19</v>
      </c>
      <c r="E35" s="245" t="str">
        <f>IF(D29-D34&gt;=0,"Implementare","Operare")</f>
        <v>Implementare</v>
      </c>
      <c r="F35" s="245" t="str">
        <f>IF($D$29-SUM(D$34:$E34)&gt;=0,"Implementare","Operare")</f>
        <v>Operare</v>
      </c>
      <c r="G35" s="245" t="str">
        <f>IF($D$29-SUM(D$34:$F34)&gt;=0,"Implementare","Operare")</f>
        <v>Operare</v>
      </c>
      <c r="H35" s="245" t="str">
        <f>IF($D$29-SUM(D$34:$G34)&gt;=0,"Implementare","Operare")</f>
        <v>Operare</v>
      </c>
      <c r="I35" s="245" t="str">
        <f>IF($D$29-SUM(D$34:$H34)&gt;=0,"Implementare","Operare")</f>
        <v>Operare</v>
      </c>
      <c r="J35" s="245" t="str">
        <f>IF($D$29-SUM(D$34:$I34)&gt;=0,"Implementare","Operare")</f>
        <v>Operare</v>
      </c>
      <c r="K35" s="245" t="str">
        <f>IF($D$29-SUM(D$34:$J34)&gt;=0,"Implementare","Operare")</f>
        <v>Operare</v>
      </c>
      <c r="L35" s="245" t="str">
        <f>IF($D$29-SUM(D$34:$K34)&gt;=0,"Implementare","Operare")</f>
        <v>Operare</v>
      </c>
      <c r="M35" s="245" t="str">
        <f>IF($D$29-SUM(D$34:$L34)&gt;=0,"Implementare","Operare")</f>
        <v>Operare</v>
      </c>
      <c r="N35" s="245" t="str">
        <f>IF($D$29-SUM($D$34:M34)&gt;=0,"Implementare","Operare")</f>
        <v>Operare</v>
      </c>
      <c r="O35" s="245" t="str">
        <f>IF($D$29-SUM($D$34:N34)&gt;=0,"Implementare","Operare")</f>
        <v>Operare</v>
      </c>
      <c r="P35" s="245" t="str">
        <f>IF($D$29-SUM($D$34:O34)&gt;=0,"Implementare","Operare")</f>
        <v>Operare</v>
      </c>
      <c r="Q35" s="245" t="str">
        <f>IF($D$29-SUM($D$34:P34)&gt;=0,"Implementare","Operare")</f>
        <v>Operare</v>
      </c>
      <c r="R35" s="245" t="str">
        <f>IF($D$29-SUM($D$34:Q34)&gt;=0,"Implementare","Operare")</f>
        <v>Operare</v>
      </c>
      <c r="S35" s="245" t="str">
        <f>IF($D$29-SUM($D$34:R34)&gt;=0,"Implementare","Operare")</f>
        <v>Operare</v>
      </c>
      <c r="T35" s="245" t="str">
        <f>IF($D$29-SUM($D$34:S34)&gt;=0,"Implementare","Operare")</f>
        <v>Operare</v>
      </c>
      <c r="U35" s="245" t="str">
        <f>IF($D$29-SUM($D$34:T34)&gt;=0,"Implementare","Operare")</f>
        <v>Operare</v>
      </c>
      <c r="V35" s="245" t="str">
        <f>IF($D$29-SUM($D$34:U34)&gt;=0,"Implementare","Operare")</f>
        <v>Operare</v>
      </c>
      <c r="W35" s="245" t="str">
        <f>IF($D$29-SUM($D$34:V34)&gt;=0,"Implementare","Operare")</f>
        <v>Operare</v>
      </c>
      <c r="X35" s="245" t="str">
        <f>IF($D$29-SUM($D$34:W34)&gt;=0,"Implementare","Operare")</f>
        <v>Operare</v>
      </c>
      <c r="Y35" s="245" t="str">
        <f>IF($D$29-SUM($D$34:X34)&gt;=0,"Implementare","Operare")</f>
        <v>Operare</v>
      </c>
      <c r="Z35" s="245" t="str">
        <f>IF($D$29-SUM($D$34:Y34)&gt;=0,"Implementare","Operare")</f>
        <v>Operare</v>
      </c>
      <c r="AA35" s="245" t="str">
        <f>IF($D$29-SUM($D$34:Z34)&gt;=0,"Implementare","Operare")</f>
        <v>Operare</v>
      </c>
      <c r="AB35" s="245" t="str">
        <f>IF($D$29-SUM($D$34:AA34)&gt;=0,"Implementare","Operare")</f>
        <v>Operare</v>
      </c>
      <c r="AC35" s="245" t="str">
        <f>IF($D$29-SUM($D$34:AB34)&gt;=0,"Implementare","Operare")</f>
        <v>Operare</v>
      </c>
      <c r="AD35" s="245" t="str">
        <f>IF($D$29-SUM($D$34:AC34)&gt;=0,"Implementare","Operare")</f>
        <v>Operare</v>
      </c>
      <c r="AE35" s="245" t="str">
        <f>IF($D$29-SUM($D$34:AD34)&gt;=0,"Implementare","Operare")</f>
        <v>Operare</v>
      </c>
      <c r="AF35" s="245" t="str">
        <f>IF($D$29-SUM($D$34:AE34)&gt;=0,"Implementare","Operare")</f>
        <v>Operare</v>
      </c>
      <c r="AG35" s="245" t="str">
        <f>IF($D$29-SUM($D$34:AF34)&gt;=0,"Implementare","Operare")</f>
        <v>Operare</v>
      </c>
      <c r="AH35" s="245" t="str">
        <f>IF($D$29-SUM($D$34:AG34)&gt;=0,"Implementare","Operare")</f>
        <v>Operare</v>
      </c>
      <c r="AI35" s="245" t="str">
        <f>IF($D$29-SUM($D$34:AH34)&gt;=0,"Implementare","Operare")</f>
        <v>Operare</v>
      </c>
      <c r="AJ35" s="245" t="str">
        <f>IF($D$29-SUM($D$34:AI34)&gt;=0,"Implementare","Operare")</f>
        <v>Operare</v>
      </c>
      <c r="AK35" s="245" t="str">
        <f>IF($D$29-SUM($D$34:AJ34)&gt;=0,"Implementare","Operare")</f>
        <v>Operare</v>
      </c>
      <c r="AL35" s="245" t="str">
        <f>IF($D$29-SUM($D$34:AK34)&gt;=0,"Implementare","Operare")</f>
        <v>Operare</v>
      </c>
      <c r="AM35" s="245" t="str">
        <f>IF($D$29-SUM($D$34:AL34)&gt;=0,"Implementare","Operare")</f>
        <v>Operare</v>
      </c>
      <c r="AN35" s="245" t="str">
        <f>IF($D$29-SUM($D$34:AM34)&gt;=0,"Implementare","Operare")</f>
        <v>Operare</v>
      </c>
      <c r="AO35" s="245" t="str">
        <f>IF($D$29-SUM($D$34:AN34)&gt;=0,"Implementare","Operare")</f>
        <v>Operare</v>
      </c>
      <c r="AP35" s="245" t="str">
        <f>IF($D$29-SUM($D$34:AO34)&gt;=0,"Implementare","Operare")</f>
        <v>Operare</v>
      </c>
    </row>
    <row r="36" spans="1:43" s="246" customFormat="1" hidden="1" x14ac:dyDescent="0.2">
      <c r="B36" s="247"/>
      <c r="C36" s="248"/>
      <c r="D36" s="249"/>
      <c r="E36" s="249"/>
      <c r="F36" s="249"/>
      <c r="G36" s="249"/>
      <c r="H36" s="249"/>
      <c r="I36" s="249"/>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c r="AK36" s="249"/>
      <c r="AL36" s="249"/>
      <c r="AM36" s="249"/>
      <c r="AN36" s="249"/>
      <c r="AO36" s="249"/>
      <c r="AP36" s="249"/>
      <c r="AQ36" s="249"/>
    </row>
    <row r="37" spans="1:43" s="246" customFormat="1" hidden="1" x14ac:dyDescent="0.2">
      <c r="B37" s="247"/>
      <c r="C37" s="248"/>
      <c r="D37" s="249"/>
      <c r="E37" s="249"/>
      <c r="F37" s="249"/>
      <c r="G37" s="249"/>
      <c r="H37" s="249"/>
      <c r="I37" s="249"/>
      <c r="J37" s="249"/>
      <c r="K37" s="249"/>
      <c r="L37" s="249"/>
      <c r="M37" s="249"/>
      <c r="N37" s="249"/>
      <c r="O37" s="249"/>
      <c r="P37" s="249"/>
      <c r="Q37" s="249"/>
      <c r="R37" s="249"/>
      <c r="S37" s="249"/>
      <c r="T37" s="249"/>
      <c r="U37" s="249"/>
      <c r="V37" s="249"/>
      <c r="W37" s="249"/>
      <c r="X37" s="249"/>
      <c r="Y37" s="249"/>
      <c r="Z37" s="249"/>
      <c r="AA37" s="249"/>
      <c r="AB37" s="249"/>
      <c r="AC37" s="249"/>
      <c r="AD37" s="249"/>
      <c r="AE37" s="249"/>
      <c r="AF37" s="249"/>
      <c r="AG37" s="249"/>
      <c r="AH37" s="249"/>
      <c r="AI37" s="249"/>
      <c r="AJ37" s="249"/>
      <c r="AK37" s="249"/>
      <c r="AL37" s="249"/>
      <c r="AM37" s="249"/>
      <c r="AN37" s="249"/>
      <c r="AO37" s="249"/>
      <c r="AP37" s="249"/>
      <c r="AQ37" s="249"/>
    </row>
    <row r="38" spans="1:43" s="246" customFormat="1" ht="11.4" customHeight="1" x14ac:dyDescent="0.2">
      <c r="B38" s="247"/>
      <c r="C38" s="248"/>
      <c r="D38" s="249">
        <v>1</v>
      </c>
      <c r="E38" s="249">
        <v>2</v>
      </c>
      <c r="F38" s="249">
        <v>3</v>
      </c>
      <c r="G38" s="249">
        <v>4</v>
      </c>
      <c r="H38" s="249">
        <v>5</v>
      </c>
      <c r="I38" s="249">
        <v>6</v>
      </c>
      <c r="J38" s="249">
        <v>7</v>
      </c>
      <c r="K38" s="249">
        <v>8</v>
      </c>
      <c r="L38" s="249">
        <v>9</v>
      </c>
      <c r="M38" s="249">
        <v>10</v>
      </c>
      <c r="N38" s="249">
        <v>11</v>
      </c>
      <c r="O38" s="249">
        <v>12</v>
      </c>
      <c r="P38" s="249">
        <v>13</v>
      </c>
      <c r="Q38" s="249">
        <v>14</v>
      </c>
      <c r="R38" s="249">
        <v>15</v>
      </c>
      <c r="S38" s="249">
        <v>16</v>
      </c>
      <c r="T38" s="249">
        <v>17</v>
      </c>
      <c r="U38" s="249">
        <v>18</v>
      </c>
      <c r="V38" s="249">
        <v>19</v>
      </c>
      <c r="W38" s="249">
        <v>20</v>
      </c>
      <c r="X38" s="249">
        <v>21</v>
      </c>
      <c r="Y38" s="249">
        <v>22</v>
      </c>
      <c r="Z38" s="249">
        <v>23</v>
      </c>
      <c r="AA38" s="249">
        <v>24</v>
      </c>
      <c r="AB38" s="249">
        <v>25</v>
      </c>
      <c r="AC38" s="249">
        <v>26</v>
      </c>
      <c r="AD38" s="249">
        <v>27</v>
      </c>
      <c r="AE38" s="249">
        <v>28</v>
      </c>
      <c r="AF38" s="249">
        <v>29</v>
      </c>
      <c r="AG38" s="249">
        <v>30</v>
      </c>
      <c r="AH38" s="249">
        <v>31</v>
      </c>
      <c r="AI38" s="249">
        <v>32</v>
      </c>
      <c r="AJ38" s="249">
        <v>33</v>
      </c>
      <c r="AK38" s="249">
        <v>34</v>
      </c>
      <c r="AL38" s="249">
        <v>35</v>
      </c>
      <c r="AM38" s="249">
        <v>36</v>
      </c>
      <c r="AN38" s="249">
        <v>37</v>
      </c>
      <c r="AO38" s="249">
        <v>38</v>
      </c>
      <c r="AP38" s="249">
        <v>39</v>
      </c>
      <c r="AQ38" s="249"/>
    </row>
    <row r="39" spans="1:43" ht="15.6" customHeight="1" x14ac:dyDescent="0.2">
      <c r="B39" s="202"/>
      <c r="C39" s="388" t="s">
        <v>76</v>
      </c>
      <c r="D39" s="388"/>
      <c r="E39" s="388"/>
      <c r="F39" s="388"/>
      <c r="G39" s="388"/>
      <c r="H39" s="388"/>
      <c r="I39" s="388"/>
      <c r="J39" s="388"/>
      <c r="K39" s="388"/>
      <c r="L39" s="388"/>
      <c r="M39" s="388"/>
      <c r="N39" s="388"/>
      <c r="O39" s="388" t="s">
        <v>76</v>
      </c>
      <c r="P39" s="388"/>
      <c r="Q39" s="388"/>
      <c r="R39" s="388"/>
      <c r="S39" s="388"/>
      <c r="T39" s="388"/>
      <c r="U39" s="388"/>
      <c r="V39" s="388"/>
      <c r="W39" s="388"/>
      <c r="X39" s="388"/>
      <c r="Y39" s="388"/>
      <c r="Z39" s="388"/>
      <c r="AA39" s="388" t="s">
        <v>76</v>
      </c>
      <c r="AB39" s="388"/>
      <c r="AC39" s="388"/>
      <c r="AD39" s="388"/>
      <c r="AE39" s="388"/>
      <c r="AF39" s="388"/>
      <c r="AG39" s="388"/>
      <c r="AH39" s="388"/>
      <c r="AI39" s="388"/>
      <c r="AJ39" s="388"/>
      <c r="AK39" s="388"/>
      <c r="AL39" s="388"/>
      <c r="AM39" s="389" t="s">
        <v>76</v>
      </c>
      <c r="AN39" s="389"/>
      <c r="AO39" s="389"/>
      <c r="AP39" s="389"/>
      <c r="AQ39" s="389"/>
    </row>
    <row r="40" spans="1:43" s="203" customFormat="1" x14ac:dyDescent="0.3">
      <c r="C40" s="250"/>
      <c r="D40" s="391" t="s">
        <v>71</v>
      </c>
      <c r="E40" s="391"/>
      <c r="F40" s="391"/>
      <c r="G40" s="391"/>
      <c r="H40" s="391"/>
      <c r="I40" s="391"/>
      <c r="J40" s="391"/>
      <c r="K40" s="391"/>
      <c r="L40" s="391"/>
      <c r="M40" s="391"/>
      <c r="N40" s="391"/>
      <c r="O40" s="391"/>
      <c r="P40" s="391"/>
      <c r="Q40" s="391"/>
      <c r="R40" s="251"/>
      <c r="S40" s="251"/>
      <c r="T40" s="251"/>
      <c r="U40" s="251"/>
      <c r="V40" s="251"/>
      <c r="W40" s="251"/>
    </row>
    <row r="41" spans="1:43" s="203" customFormat="1" x14ac:dyDescent="0.2">
      <c r="B41" s="209"/>
      <c r="C41" s="210"/>
      <c r="D41" s="211"/>
      <c r="E41" s="211"/>
      <c r="F41" s="211"/>
      <c r="G41" s="211"/>
      <c r="H41" s="211"/>
      <c r="I41" s="211"/>
      <c r="J41" s="211"/>
      <c r="K41" s="211"/>
      <c r="L41" s="211"/>
      <c r="M41" s="211"/>
      <c r="N41" s="211"/>
      <c r="O41" s="211"/>
      <c r="P41" s="211"/>
      <c r="Q41" s="211"/>
      <c r="R41" s="211"/>
      <c r="S41" s="211"/>
      <c r="T41" s="211"/>
      <c r="U41" s="211"/>
      <c r="V41" s="211"/>
      <c r="W41" s="211"/>
      <c r="X41" s="211"/>
      <c r="Y41" s="211"/>
      <c r="Z41" s="211"/>
      <c r="AA41" s="211"/>
      <c r="AB41" s="211"/>
      <c r="AC41" s="211"/>
      <c r="AD41" s="211"/>
      <c r="AE41" s="211"/>
      <c r="AF41" s="211"/>
      <c r="AG41" s="211"/>
      <c r="AH41" s="211"/>
      <c r="AI41" s="211"/>
      <c r="AJ41" s="211"/>
      <c r="AK41" s="211"/>
      <c r="AL41" s="211"/>
      <c r="AM41" s="211"/>
      <c r="AN41" s="211"/>
      <c r="AO41" s="211"/>
      <c r="AP41" s="211"/>
      <c r="AQ41" s="211"/>
    </row>
    <row r="42" spans="1:43" s="203" customFormat="1" ht="30.6" x14ac:dyDescent="0.3">
      <c r="A42" s="203">
        <v>1</v>
      </c>
      <c r="B42" s="252">
        <f t="shared" ref="B42:B48" si="7">B5</f>
        <v>1</v>
      </c>
      <c r="C42" s="212" t="s">
        <v>243</v>
      </c>
      <c r="D42" s="213">
        <v>0</v>
      </c>
      <c r="E42" s="213">
        <v>0</v>
      </c>
      <c r="F42" s="213">
        <v>0</v>
      </c>
      <c r="G42" s="213">
        <v>0</v>
      </c>
      <c r="H42" s="213">
        <v>0</v>
      </c>
      <c r="I42" s="213">
        <v>0</v>
      </c>
      <c r="J42" s="213">
        <v>0</v>
      </c>
      <c r="K42" s="213">
        <v>0</v>
      </c>
      <c r="L42" s="213">
        <v>0</v>
      </c>
      <c r="M42" s="213">
        <v>0</v>
      </c>
      <c r="N42" s="213">
        <v>0</v>
      </c>
      <c r="O42" s="213">
        <v>0</v>
      </c>
      <c r="P42" s="213">
        <v>0</v>
      </c>
      <c r="Q42" s="213">
        <v>0</v>
      </c>
      <c r="R42" s="213">
        <v>0</v>
      </c>
      <c r="S42" s="213">
        <v>0</v>
      </c>
      <c r="T42" s="213">
        <v>0</v>
      </c>
      <c r="U42" s="213">
        <v>0</v>
      </c>
      <c r="V42" s="213">
        <v>0</v>
      </c>
      <c r="W42" s="213">
        <v>0</v>
      </c>
      <c r="X42" s="213">
        <v>0</v>
      </c>
      <c r="Y42" s="213">
        <v>0</v>
      </c>
      <c r="Z42" s="213">
        <v>0</v>
      </c>
      <c r="AA42" s="213">
        <v>0</v>
      </c>
      <c r="AB42" s="213">
        <v>0</v>
      </c>
      <c r="AC42" s="213">
        <v>0</v>
      </c>
      <c r="AD42" s="213">
        <v>0</v>
      </c>
      <c r="AE42" s="213">
        <v>0</v>
      </c>
      <c r="AF42" s="213">
        <v>0</v>
      </c>
      <c r="AG42" s="213">
        <v>0</v>
      </c>
      <c r="AH42" s="213"/>
      <c r="AI42" s="213"/>
      <c r="AJ42" s="213"/>
      <c r="AK42" s="213"/>
      <c r="AL42" s="213"/>
      <c r="AM42" s="213"/>
      <c r="AN42" s="213"/>
      <c r="AO42" s="213"/>
      <c r="AP42" s="213"/>
      <c r="AQ42" s="213"/>
    </row>
    <row r="43" spans="1:43" s="203" customFormat="1" ht="30.6" x14ac:dyDescent="0.3">
      <c r="A43" s="203">
        <v>2</v>
      </c>
      <c r="B43" s="252">
        <f t="shared" si="7"/>
        <v>2</v>
      </c>
      <c r="C43" s="212" t="s">
        <v>243</v>
      </c>
      <c r="D43" s="213">
        <v>0</v>
      </c>
      <c r="E43" s="213">
        <v>0</v>
      </c>
      <c r="F43" s="213">
        <v>0</v>
      </c>
      <c r="G43" s="213">
        <v>0</v>
      </c>
      <c r="H43" s="213">
        <v>0</v>
      </c>
      <c r="I43" s="213">
        <v>0</v>
      </c>
      <c r="J43" s="213">
        <v>0</v>
      </c>
      <c r="K43" s="213">
        <v>0</v>
      </c>
      <c r="L43" s="213">
        <v>0</v>
      </c>
      <c r="M43" s="213">
        <v>0</v>
      </c>
      <c r="N43" s="213">
        <v>0</v>
      </c>
      <c r="O43" s="213">
        <v>0</v>
      </c>
      <c r="P43" s="213">
        <v>0</v>
      </c>
      <c r="Q43" s="213">
        <v>0</v>
      </c>
      <c r="R43" s="213">
        <v>0</v>
      </c>
      <c r="S43" s="213">
        <v>0</v>
      </c>
      <c r="T43" s="213">
        <v>0</v>
      </c>
      <c r="U43" s="213">
        <v>0</v>
      </c>
      <c r="V43" s="213">
        <v>0</v>
      </c>
      <c r="W43" s="213">
        <v>0</v>
      </c>
      <c r="X43" s="213">
        <v>0</v>
      </c>
      <c r="Y43" s="213">
        <v>0</v>
      </c>
      <c r="Z43" s="213">
        <v>0</v>
      </c>
      <c r="AA43" s="213">
        <v>0</v>
      </c>
      <c r="AB43" s="213">
        <v>0</v>
      </c>
      <c r="AC43" s="213">
        <v>0</v>
      </c>
      <c r="AD43" s="213">
        <v>0</v>
      </c>
      <c r="AE43" s="213">
        <v>0</v>
      </c>
      <c r="AF43" s="213">
        <v>0</v>
      </c>
      <c r="AG43" s="213">
        <v>0</v>
      </c>
      <c r="AH43" s="213"/>
      <c r="AI43" s="213"/>
      <c r="AJ43" s="213"/>
      <c r="AK43" s="213"/>
      <c r="AL43" s="213"/>
      <c r="AM43" s="213"/>
      <c r="AN43" s="213"/>
      <c r="AO43" s="213"/>
      <c r="AP43" s="213"/>
      <c r="AQ43" s="213"/>
    </row>
    <row r="44" spans="1:43" s="203" customFormat="1" ht="30.6" x14ac:dyDescent="0.3">
      <c r="A44" s="203">
        <v>3</v>
      </c>
      <c r="B44" s="252">
        <f t="shared" si="7"/>
        <v>3</v>
      </c>
      <c r="C44" s="212" t="s">
        <v>243</v>
      </c>
      <c r="D44" s="213">
        <v>0</v>
      </c>
      <c r="E44" s="213">
        <v>0</v>
      </c>
      <c r="F44" s="213">
        <v>0</v>
      </c>
      <c r="G44" s="213">
        <v>0</v>
      </c>
      <c r="H44" s="213">
        <v>0</v>
      </c>
      <c r="I44" s="213">
        <v>0</v>
      </c>
      <c r="J44" s="213">
        <v>0</v>
      </c>
      <c r="K44" s="213">
        <v>0</v>
      </c>
      <c r="L44" s="213">
        <v>0</v>
      </c>
      <c r="M44" s="213">
        <v>0</v>
      </c>
      <c r="N44" s="213">
        <v>0</v>
      </c>
      <c r="O44" s="213">
        <v>0</v>
      </c>
      <c r="P44" s="213">
        <v>0</v>
      </c>
      <c r="Q44" s="213">
        <v>0</v>
      </c>
      <c r="R44" s="213">
        <v>0</v>
      </c>
      <c r="S44" s="213">
        <v>0</v>
      </c>
      <c r="T44" s="213">
        <v>0</v>
      </c>
      <c r="U44" s="213">
        <v>0</v>
      </c>
      <c r="V44" s="213">
        <v>0</v>
      </c>
      <c r="W44" s="213">
        <v>0</v>
      </c>
      <c r="X44" s="213">
        <v>0</v>
      </c>
      <c r="Y44" s="213">
        <v>0</v>
      </c>
      <c r="Z44" s="213">
        <v>0</v>
      </c>
      <c r="AA44" s="213">
        <v>0</v>
      </c>
      <c r="AB44" s="213">
        <v>0</v>
      </c>
      <c r="AC44" s="213">
        <v>0</v>
      </c>
      <c r="AD44" s="213">
        <v>0</v>
      </c>
      <c r="AE44" s="213">
        <v>0</v>
      </c>
      <c r="AF44" s="213">
        <v>0</v>
      </c>
      <c r="AG44" s="213">
        <v>0</v>
      </c>
      <c r="AH44" s="213"/>
      <c r="AI44" s="213"/>
      <c r="AJ44" s="213"/>
      <c r="AK44" s="213"/>
      <c r="AL44" s="213"/>
      <c r="AM44" s="213"/>
      <c r="AN44" s="213"/>
      <c r="AO44" s="213"/>
      <c r="AP44" s="213"/>
      <c r="AQ44" s="213"/>
    </row>
    <row r="45" spans="1:43" s="203" customFormat="1" ht="20.399999999999999" x14ac:dyDescent="0.3">
      <c r="A45" s="203">
        <v>12</v>
      </c>
      <c r="B45" s="252">
        <f t="shared" si="7"/>
        <v>4</v>
      </c>
      <c r="C45" s="222" t="str">
        <f>C8</f>
        <v xml:space="preserve">Venituri din subventii pentru investitii </v>
      </c>
      <c r="D45" s="213">
        <v>0</v>
      </c>
      <c r="E45" s="213">
        <v>0</v>
      </c>
      <c r="F45" s="213">
        <v>0</v>
      </c>
      <c r="G45" s="213">
        <v>0</v>
      </c>
      <c r="H45" s="213">
        <v>0</v>
      </c>
      <c r="I45" s="213">
        <v>0</v>
      </c>
      <c r="J45" s="213">
        <v>0</v>
      </c>
      <c r="K45" s="213">
        <v>0</v>
      </c>
      <c r="L45" s="213">
        <v>0</v>
      </c>
      <c r="M45" s="213">
        <v>0</v>
      </c>
      <c r="N45" s="213">
        <v>0</v>
      </c>
      <c r="O45" s="213">
        <v>0</v>
      </c>
      <c r="P45" s="213">
        <v>0</v>
      </c>
      <c r="Q45" s="213">
        <v>0</v>
      </c>
      <c r="R45" s="213">
        <v>0</v>
      </c>
      <c r="S45" s="213">
        <v>0</v>
      </c>
      <c r="T45" s="213">
        <v>0</v>
      </c>
      <c r="U45" s="213">
        <v>0</v>
      </c>
      <c r="V45" s="213">
        <v>0</v>
      </c>
      <c r="W45" s="213">
        <v>0</v>
      </c>
      <c r="X45" s="213">
        <v>0</v>
      </c>
      <c r="Y45" s="213">
        <v>0</v>
      </c>
      <c r="Z45" s="213">
        <v>0</v>
      </c>
      <c r="AA45" s="213">
        <v>0</v>
      </c>
      <c r="AB45" s="213">
        <v>0</v>
      </c>
      <c r="AC45" s="213">
        <v>0</v>
      </c>
      <c r="AD45" s="213">
        <v>0</v>
      </c>
      <c r="AE45" s="213">
        <v>0</v>
      </c>
      <c r="AF45" s="213">
        <v>0</v>
      </c>
      <c r="AG45" s="213">
        <v>0</v>
      </c>
      <c r="AH45" s="213"/>
      <c r="AI45" s="213"/>
      <c r="AJ45" s="213"/>
      <c r="AK45" s="213"/>
      <c r="AL45" s="213"/>
      <c r="AM45" s="213"/>
      <c r="AN45" s="213"/>
      <c r="AO45" s="213"/>
      <c r="AP45" s="213"/>
      <c r="AQ45" s="213"/>
    </row>
    <row r="46" spans="1:43" s="253" customFormat="1" ht="40.799999999999997" x14ac:dyDescent="0.3">
      <c r="A46" s="253">
        <v>27</v>
      </c>
      <c r="B46" s="254">
        <f t="shared" si="7"/>
        <v>5</v>
      </c>
      <c r="C46" s="222" t="str">
        <f>C9</f>
        <v>Venituri din alocatii bugetare pentru intretinerea curenta (funcționarea și întreținerea curentă)</v>
      </c>
      <c r="D46" s="213">
        <v>0</v>
      </c>
      <c r="E46" s="213">
        <v>0</v>
      </c>
      <c r="F46" s="213">
        <v>0</v>
      </c>
      <c r="G46" s="213">
        <v>0</v>
      </c>
      <c r="H46" s="213">
        <v>0</v>
      </c>
      <c r="I46" s="213">
        <v>0</v>
      </c>
      <c r="J46" s="213">
        <v>0</v>
      </c>
      <c r="K46" s="213">
        <v>0</v>
      </c>
      <c r="L46" s="213">
        <v>0</v>
      </c>
      <c r="M46" s="213">
        <v>0</v>
      </c>
      <c r="N46" s="213">
        <v>0</v>
      </c>
      <c r="O46" s="213">
        <v>0</v>
      </c>
      <c r="P46" s="213">
        <v>0</v>
      </c>
      <c r="Q46" s="213">
        <v>0</v>
      </c>
      <c r="R46" s="213">
        <v>0</v>
      </c>
      <c r="S46" s="213">
        <v>0</v>
      </c>
      <c r="T46" s="213">
        <v>0</v>
      </c>
      <c r="U46" s="213">
        <v>0</v>
      </c>
      <c r="V46" s="213">
        <v>0</v>
      </c>
      <c r="W46" s="213">
        <v>0</v>
      </c>
      <c r="X46" s="213">
        <v>0</v>
      </c>
      <c r="Y46" s="213">
        <v>0</v>
      </c>
      <c r="Z46" s="213">
        <v>0</v>
      </c>
      <c r="AA46" s="213">
        <v>0</v>
      </c>
      <c r="AB46" s="213">
        <v>0</v>
      </c>
      <c r="AC46" s="213">
        <v>0</v>
      </c>
      <c r="AD46" s="213">
        <v>0</v>
      </c>
      <c r="AE46" s="213">
        <v>0</v>
      </c>
      <c r="AF46" s="213">
        <v>0</v>
      </c>
      <c r="AG46" s="213">
        <v>0</v>
      </c>
      <c r="AH46" s="213"/>
      <c r="AI46" s="213"/>
      <c r="AJ46" s="213"/>
      <c r="AK46" s="213"/>
      <c r="AL46" s="213"/>
      <c r="AM46" s="213"/>
      <c r="AN46" s="213"/>
      <c r="AO46" s="213"/>
      <c r="AP46" s="213"/>
      <c r="AQ46" s="213"/>
    </row>
    <row r="47" spans="1:43" s="253" customFormat="1" ht="20.399999999999999" x14ac:dyDescent="0.3">
      <c r="A47" s="253">
        <v>28</v>
      </c>
      <c r="B47" s="254">
        <f t="shared" si="7"/>
        <v>6</v>
      </c>
      <c r="C47" s="222" t="str">
        <f>C10</f>
        <v>Venituri din alocatii bugetare pentru reparatii capitale</v>
      </c>
      <c r="D47" s="213">
        <v>0</v>
      </c>
      <c r="E47" s="213">
        <v>0</v>
      </c>
      <c r="F47" s="213">
        <v>0</v>
      </c>
      <c r="G47" s="213">
        <v>0</v>
      </c>
      <c r="H47" s="213">
        <v>0</v>
      </c>
      <c r="I47" s="213">
        <v>0</v>
      </c>
      <c r="J47" s="213">
        <v>0</v>
      </c>
      <c r="K47" s="213">
        <v>0</v>
      </c>
      <c r="L47" s="213">
        <v>0</v>
      </c>
      <c r="M47" s="213">
        <v>0</v>
      </c>
      <c r="N47" s="213">
        <v>0</v>
      </c>
      <c r="O47" s="213">
        <v>0</v>
      </c>
      <c r="P47" s="213">
        <v>0</v>
      </c>
      <c r="Q47" s="213">
        <v>0</v>
      </c>
      <c r="R47" s="213">
        <v>0</v>
      </c>
      <c r="S47" s="213">
        <v>0</v>
      </c>
      <c r="T47" s="213">
        <v>0</v>
      </c>
      <c r="U47" s="213">
        <v>0</v>
      </c>
      <c r="V47" s="213">
        <v>0</v>
      </c>
      <c r="W47" s="213">
        <v>0</v>
      </c>
      <c r="X47" s="213">
        <v>0</v>
      </c>
      <c r="Y47" s="213">
        <v>0</v>
      </c>
      <c r="Z47" s="213">
        <v>0</v>
      </c>
      <c r="AA47" s="213">
        <v>0</v>
      </c>
      <c r="AB47" s="213">
        <v>0</v>
      </c>
      <c r="AC47" s="213">
        <v>0</v>
      </c>
      <c r="AD47" s="213">
        <v>0</v>
      </c>
      <c r="AE47" s="213">
        <v>0</v>
      </c>
      <c r="AF47" s="213">
        <v>0</v>
      </c>
      <c r="AG47" s="213">
        <v>0</v>
      </c>
      <c r="AH47" s="213"/>
      <c r="AI47" s="213"/>
      <c r="AJ47" s="213"/>
      <c r="AK47" s="213"/>
      <c r="AL47" s="213"/>
      <c r="AM47" s="213"/>
      <c r="AN47" s="213"/>
      <c r="AO47" s="213"/>
      <c r="AP47" s="213"/>
      <c r="AQ47" s="213"/>
    </row>
    <row r="48" spans="1:43" s="203" customFormat="1" ht="29.4" customHeight="1" x14ac:dyDescent="0.3">
      <c r="A48" s="203">
        <v>22</v>
      </c>
      <c r="B48" s="252">
        <f t="shared" si="7"/>
        <v>7</v>
      </c>
      <c r="C48" s="222" t="str">
        <f>C11</f>
        <v>Venituri din cotizatii/donatii/sponsorizari</v>
      </c>
      <c r="D48" s="213">
        <v>0</v>
      </c>
      <c r="E48" s="213">
        <v>0</v>
      </c>
      <c r="F48" s="213">
        <v>0</v>
      </c>
      <c r="G48" s="213">
        <v>0</v>
      </c>
      <c r="H48" s="213">
        <v>0</v>
      </c>
      <c r="I48" s="213">
        <v>0</v>
      </c>
      <c r="J48" s="213">
        <v>0</v>
      </c>
      <c r="K48" s="213">
        <v>0</v>
      </c>
      <c r="L48" s="213">
        <v>0</v>
      </c>
      <c r="M48" s="213">
        <v>0</v>
      </c>
      <c r="N48" s="213">
        <v>0</v>
      </c>
      <c r="O48" s="213">
        <v>0</v>
      </c>
      <c r="P48" s="213">
        <v>0</v>
      </c>
      <c r="Q48" s="213">
        <v>0</v>
      </c>
      <c r="R48" s="213">
        <v>0</v>
      </c>
      <c r="S48" s="213">
        <v>0</v>
      </c>
      <c r="T48" s="213">
        <v>0</v>
      </c>
      <c r="U48" s="213">
        <v>0</v>
      </c>
      <c r="V48" s="213">
        <v>0</v>
      </c>
      <c r="W48" s="213">
        <v>0</v>
      </c>
      <c r="X48" s="213">
        <v>0</v>
      </c>
      <c r="Y48" s="213">
        <v>0</v>
      </c>
      <c r="Z48" s="213">
        <v>0</v>
      </c>
      <c r="AA48" s="213">
        <v>0</v>
      </c>
      <c r="AB48" s="213">
        <v>0</v>
      </c>
      <c r="AC48" s="213">
        <v>0</v>
      </c>
      <c r="AD48" s="213">
        <v>0</v>
      </c>
      <c r="AE48" s="213">
        <v>0</v>
      </c>
      <c r="AF48" s="213">
        <v>0</v>
      </c>
      <c r="AG48" s="213">
        <v>0</v>
      </c>
      <c r="AH48" s="213"/>
      <c r="AI48" s="213"/>
      <c r="AJ48" s="213"/>
      <c r="AK48" s="213"/>
      <c r="AL48" s="213"/>
      <c r="AM48" s="213"/>
      <c r="AN48" s="213"/>
      <c r="AO48" s="213"/>
      <c r="AP48" s="213"/>
      <c r="AQ48" s="213"/>
    </row>
    <row r="49" spans="1:43" s="216" customFormat="1" ht="26.25" customHeight="1" x14ac:dyDescent="0.2">
      <c r="B49" s="254"/>
      <c r="C49" s="218" t="str">
        <f>C12</f>
        <v>TOTAL VENITURI DIN OPERARE</v>
      </c>
      <c r="D49" s="219">
        <f>SUM(D42:D48)</f>
        <v>0</v>
      </c>
      <c r="E49" s="219">
        <f t="shared" ref="E49:AQ49" si="8">SUM(E42:E48)</f>
        <v>0</v>
      </c>
      <c r="F49" s="219">
        <f t="shared" si="8"/>
        <v>0</v>
      </c>
      <c r="G49" s="219">
        <f t="shared" si="8"/>
        <v>0</v>
      </c>
      <c r="H49" s="219">
        <f t="shared" si="8"/>
        <v>0</v>
      </c>
      <c r="I49" s="219">
        <f t="shared" si="8"/>
        <v>0</v>
      </c>
      <c r="J49" s="219">
        <f t="shared" si="8"/>
        <v>0</v>
      </c>
      <c r="K49" s="219">
        <f t="shared" si="8"/>
        <v>0</v>
      </c>
      <c r="L49" s="219">
        <f t="shared" si="8"/>
        <v>0</v>
      </c>
      <c r="M49" s="219">
        <f t="shared" si="8"/>
        <v>0</v>
      </c>
      <c r="N49" s="219">
        <f t="shared" si="8"/>
        <v>0</v>
      </c>
      <c r="O49" s="219">
        <f t="shared" si="8"/>
        <v>0</v>
      </c>
      <c r="P49" s="219">
        <f t="shared" si="8"/>
        <v>0</v>
      </c>
      <c r="Q49" s="219">
        <f t="shared" si="8"/>
        <v>0</v>
      </c>
      <c r="R49" s="219">
        <f t="shared" si="8"/>
        <v>0</v>
      </c>
      <c r="S49" s="219">
        <f t="shared" si="8"/>
        <v>0</v>
      </c>
      <c r="T49" s="219">
        <f t="shared" si="8"/>
        <v>0</v>
      </c>
      <c r="U49" s="219">
        <f t="shared" si="8"/>
        <v>0</v>
      </c>
      <c r="V49" s="219">
        <f t="shared" si="8"/>
        <v>0</v>
      </c>
      <c r="W49" s="219">
        <f t="shared" si="8"/>
        <v>0</v>
      </c>
      <c r="X49" s="219">
        <f t="shared" si="8"/>
        <v>0</v>
      </c>
      <c r="Y49" s="219">
        <f t="shared" si="8"/>
        <v>0</v>
      </c>
      <c r="Z49" s="219">
        <f t="shared" si="8"/>
        <v>0</v>
      </c>
      <c r="AA49" s="219">
        <f t="shared" si="8"/>
        <v>0</v>
      </c>
      <c r="AB49" s="219">
        <f t="shared" si="8"/>
        <v>0</v>
      </c>
      <c r="AC49" s="219">
        <f t="shared" si="8"/>
        <v>0</v>
      </c>
      <c r="AD49" s="219">
        <f t="shared" si="8"/>
        <v>0</v>
      </c>
      <c r="AE49" s="219">
        <f t="shared" si="8"/>
        <v>0</v>
      </c>
      <c r="AF49" s="219">
        <f t="shared" si="8"/>
        <v>0</v>
      </c>
      <c r="AG49" s="219">
        <f t="shared" si="8"/>
        <v>0</v>
      </c>
      <c r="AH49" s="219">
        <f t="shared" si="8"/>
        <v>0</v>
      </c>
      <c r="AI49" s="219">
        <f t="shared" si="8"/>
        <v>0</v>
      </c>
      <c r="AJ49" s="219">
        <f t="shared" si="8"/>
        <v>0</v>
      </c>
      <c r="AK49" s="219">
        <f t="shared" si="8"/>
        <v>0</v>
      </c>
      <c r="AL49" s="219">
        <f t="shared" si="8"/>
        <v>0</v>
      </c>
      <c r="AM49" s="219">
        <f t="shared" si="8"/>
        <v>0</v>
      </c>
      <c r="AN49" s="219">
        <f t="shared" si="8"/>
        <v>0</v>
      </c>
      <c r="AO49" s="219">
        <f t="shared" si="8"/>
        <v>0</v>
      </c>
      <c r="AP49" s="219">
        <f t="shared" si="8"/>
        <v>0</v>
      </c>
      <c r="AQ49" s="219">
        <f t="shared" si="8"/>
        <v>0</v>
      </c>
    </row>
    <row r="50" spans="1:43" s="216" customFormat="1" x14ac:dyDescent="0.2">
      <c r="B50" s="255"/>
      <c r="C50" s="256"/>
      <c r="D50" s="225"/>
      <c r="E50" s="225"/>
      <c r="F50" s="225"/>
      <c r="G50" s="225"/>
      <c r="H50" s="225"/>
      <c r="I50" s="225"/>
      <c r="J50" s="225"/>
      <c r="K50" s="225"/>
      <c r="L50" s="225"/>
      <c r="M50" s="225"/>
      <c r="N50" s="225"/>
      <c r="O50" s="225"/>
      <c r="P50" s="225"/>
      <c r="Q50" s="225"/>
      <c r="R50" s="225"/>
      <c r="S50" s="225"/>
      <c r="T50" s="225"/>
      <c r="U50" s="225"/>
      <c r="V50" s="225"/>
      <c r="W50" s="225"/>
      <c r="X50" s="225"/>
      <c r="Y50" s="225"/>
      <c r="Z50" s="225"/>
      <c r="AA50" s="225"/>
      <c r="AB50" s="225"/>
      <c r="AC50" s="225"/>
      <c r="AD50" s="225"/>
      <c r="AE50" s="225"/>
      <c r="AF50" s="225"/>
      <c r="AG50" s="225"/>
      <c r="AH50" s="225"/>
      <c r="AI50" s="225"/>
      <c r="AJ50" s="225"/>
      <c r="AK50" s="225"/>
      <c r="AL50" s="225"/>
      <c r="AM50" s="225"/>
      <c r="AN50" s="225"/>
      <c r="AO50" s="225"/>
      <c r="AP50" s="225"/>
      <c r="AQ50" s="225"/>
    </row>
    <row r="51" spans="1:43" s="220" customFormat="1" ht="20.399999999999999" x14ac:dyDescent="0.3">
      <c r="A51" s="220">
        <v>1</v>
      </c>
      <c r="B51" s="222">
        <f t="shared" ref="B51:C56" si="9">B14</f>
        <v>1</v>
      </c>
      <c r="C51" s="222" t="str">
        <f t="shared" si="9"/>
        <v>Cheltuieli cu materiile prime,  materialele consumabile, materiale</v>
      </c>
      <c r="D51" s="213">
        <v>0</v>
      </c>
      <c r="E51" s="213">
        <v>0</v>
      </c>
      <c r="F51" s="213">
        <v>0</v>
      </c>
      <c r="G51" s="213">
        <v>0</v>
      </c>
      <c r="H51" s="213">
        <v>0</v>
      </c>
      <c r="I51" s="213">
        <v>0</v>
      </c>
      <c r="J51" s="213">
        <v>0</v>
      </c>
      <c r="K51" s="213">
        <v>0</v>
      </c>
      <c r="L51" s="213">
        <v>0</v>
      </c>
      <c r="M51" s="213">
        <v>0</v>
      </c>
      <c r="N51" s="213">
        <v>0</v>
      </c>
      <c r="O51" s="213">
        <v>0</v>
      </c>
      <c r="P51" s="213">
        <v>0</v>
      </c>
      <c r="Q51" s="213">
        <v>0</v>
      </c>
      <c r="R51" s="213">
        <v>0</v>
      </c>
      <c r="S51" s="213">
        <v>0</v>
      </c>
      <c r="T51" s="213">
        <v>0</v>
      </c>
      <c r="U51" s="213">
        <v>0</v>
      </c>
      <c r="V51" s="213">
        <v>0</v>
      </c>
      <c r="W51" s="213">
        <v>0</v>
      </c>
      <c r="X51" s="213">
        <v>0</v>
      </c>
      <c r="Y51" s="213">
        <v>0</v>
      </c>
      <c r="Z51" s="213">
        <v>0</v>
      </c>
      <c r="AA51" s="213">
        <v>0</v>
      </c>
      <c r="AB51" s="213">
        <v>0</v>
      </c>
      <c r="AC51" s="213">
        <v>0</v>
      </c>
      <c r="AD51" s="213">
        <v>0</v>
      </c>
      <c r="AE51" s="213">
        <v>0</v>
      </c>
      <c r="AF51" s="213">
        <v>0</v>
      </c>
      <c r="AG51" s="213">
        <v>0</v>
      </c>
      <c r="AH51" s="213"/>
      <c r="AI51" s="213"/>
      <c r="AJ51" s="213"/>
      <c r="AK51" s="213"/>
      <c r="AL51" s="213"/>
      <c r="AM51" s="213"/>
      <c r="AN51" s="213"/>
      <c r="AO51" s="213"/>
      <c r="AP51" s="213"/>
      <c r="AQ51" s="213"/>
    </row>
    <row r="52" spans="1:43" s="220" customFormat="1" ht="17.399999999999999" customHeight="1" x14ac:dyDescent="0.3">
      <c r="A52" s="220">
        <v>2</v>
      </c>
      <c r="B52" s="222">
        <f t="shared" si="9"/>
        <v>2</v>
      </c>
      <c r="C52" s="222" t="str">
        <f t="shared" si="9"/>
        <v>Cheltuieli privind utilitatile</v>
      </c>
      <c r="D52" s="213">
        <v>0</v>
      </c>
      <c r="E52" s="213">
        <v>0</v>
      </c>
      <c r="F52" s="213">
        <v>0</v>
      </c>
      <c r="G52" s="213">
        <v>0</v>
      </c>
      <c r="H52" s="213">
        <v>0</v>
      </c>
      <c r="I52" s="213">
        <v>0</v>
      </c>
      <c r="J52" s="213">
        <v>0</v>
      </c>
      <c r="K52" s="213">
        <v>0</v>
      </c>
      <c r="L52" s="213">
        <v>0</v>
      </c>
      <c r="M52" s="213">
        <v>0</v>
      </c>
      <c r="N52" s="213">
        <v>0</v>
      </c>
      <c r="O52" s="213">
        <v>0</v>
      </c>
      <c r="P52" s="213">
        <v>0</v>
      </c>
      <c r="Q52" s="213">
        <v>0</v>
      </c>
      <c r="R52" s="213">
        <v>0</v>
      </c>
      <c r="S52" s="213">
        <v>0</v>
      </c>
      <c r="T52" s="213">
        <v>0</v>
      </c>
      <c r="U52" s="213">
        <v>0</v>
      </c>
      <c r="V52" s="213">
        <v>0</v>
      </c>
      <c r="W52" s="213">
        <v>0</v>
      </c>
      <c r="X52" s="213">
        <v>0</v>
      </c>
      <c r="Y52" s="213">
        <v>0</v>
      </c>
      <c r="Z52" s="213">
        <v>0</v>
      </c>
      <c r="AA52" s="213">
        <v>0</v>
      </c>
      <c r="AB52" s="213">
        <v>0</v>
      </c>
      <c r="AC52" s="213">
        <v>0</v>
      </c>
      <c r="AD52" s="213">
        <v>0</v>
      </c>
      <c r="AE52" s="213">
        <v>0</v>
      </c>
      <c r="AF52" s="213">
        <v>0</v>
      </c>
      <c r="AG52" s="213">
        <v>0</v>
      </c>
      <c r="AH52" s="213"/>
      <c r="AI52" s="213"/>
      <c r="AJ52" s="213"/>
      <c r="AK52" s="213"/>
      <c r="AL52" s="213"/>
      <c r="AM52" s="213"/>
      <c r="AN52" s="213"/>
      <c r="AO52" s="213"/>
      <c r="AP52" s="213"/>
      <c r="AQ52" s="213"/>
    </row>
    <row r="53" spans="1:43" s="220" customFormat="1" ht="20.399999999999999" x14ac:dyDescent="0.3">
      <c r="A53" s="220">
        <v>3</v>
      </c>
      <c r="B53" s="222">
        <f t="shared" si="9"/>
        <v>3</v>
      </c>
      <c r="C53" s="222" t="str">
        <f t="shared" si="9"/>
        <v>Cheltuieli cu servicii externalizate pentru operarea infrastructurii</v>
      </c>
      <c r="D53" s="213">
        <v>0</v>
      </c>
      <c r="E53" s="213">
        <v>0</v>
      </c>
      <c r="F53" s="213">
        <v>0</v>
      </c>
      <c r="G53" s="213">
        <v>0</v>
      </c>
      <c r="H53" s="213">
        <v>0</v>
      </c>
      <c r="I53" s="213">
        <v>0</v>
      </c>
      <c r="J53" s="213">
        <v>0</v>
      </c>
      <c r="K53" s="213">
        <v>0</v>
      </c>
      <c r="L53" s="213">
        <v>0</v>
      </c>
      <c r="M53" s="213">
        <v>0</v>
      </c>
      <c r="N53" s="213">
        <v>0</v>
      </c>
      <c r="O53" s="213">
        <v>0</v>
      </c>
      <c r="P53" s="213">
        <v>0</v>
      </c>
      <c r="Q53" s="213">
        <v>0</v>
      </c>
      <c r="R53" s="213">
        <v>0</v>
      </c>
      <c r="S53" s="213">
        <v>0</v>
      </c>
      <c r="T53" s="213">
        <v>0</v>
      </c>
      <c r="U53" s="213">
        <v>0</v>
      </c>
      <c r="V53" s="213">
        <v>0</v>
      </c>
      <c r="W53" s="213">
        <v>0</v>
      </c>
      <c r="X53" s="213">
        <v>0</v>
      </c>
      <c r="Y53" s="213">
        <v>0</v>
      </c>
      <c r="Z53" s="213">
        <v>0</v>
      </c>
      <c r="AA53" s="213">
        <v>0</v>
      </c>
      <c r="AB53" s="213">
        <v>0</v>
      </c>
      <c r="AC53" s="213">
        <v>0</v>
      </c>
      <c r="AD53" s="213">
        <v>0</v>
      </c>
      <c r="AE53" s="213">
        <v>0</v>
      </c>
      <c r="AF53" s="213">
        <v>0</v>
      </c>
      <c r="AG53" s="213">
        <v>0</v>
      </c>
      <c r="AH53" s="213"/>
      <c r="AI53" s="213"/>
      <c r="AJ53" s="213"/>
      <c r="AK53" s="213"/>
      <c r="AL53" s="213"/>
      <c r="AM53" s="213"/>
      <c r="AN53" s="213"/>
      <c r="AO53" s="213"/>
      <c r="AP53" s="213"/>
      <c r="AQ53" s="213"/>
    </row>
    <row r="54" spans="1:43" s="220" customFormat="1" ht="30.6" x14ac:dyDescent="0.3">
      <c r="A54" s="220">
        <v>4</v>
      </c>
      <c r="B54" s="222">
        <f t="shared" si="9"/>
        <v>4</v>
      </c>
      <c r="C54" s="222" t="str">
        <f t="shared" si="9"/>
        <v>Cheltuieli personalul inclusiv cheltuieli cu asigurarile si protectia sociala</v>
      </c>
      <c r="D54" s="213">
        <v>0</v>
      </c>
      <c r="E54" s="213">
        <v>0</v>
      </c>
      <c r="F54" s="213">
        <v>0</v>
      </c>
      <c r="G54" s="213">
        <v>0</v>
      </c>
      <c r="H54" s="213">
        <v>0</v>
      </c>
      <c r="I54" s="213">
        <v>0</v>
      </c>
      <c r="J54" s="213">
        <v>0</v>
      </c>
      <c r="K54" s="213">
        <v>0</v>
      </c>
      <c r="L54" s="213">
        <v>0</v>
      </c>
      <c r="M54" s="213">
        <v>0</v>
      </c>
      <c r="N54" s="213">
        <v>0</v>
      </c>
      <c r="O54" s="213">
        <v>0</v>
      </c>
      <c r="P54" s="213">
        <v>0</v>
      </c>
      <c r="Q54" s="213">
        <v>0</v>
      </c>
      <c r="R54" s="213">
        <v>0</v>
      </c>
      <c r="S54" s="213">
        <v>0</v>
      </c>
      <c r="T54" s="213">
        <v>0</v>
      </c>
      <c r="U54" s="213">
        <v>0</v>
      </c>
      <c r="V54" s="213">
        <v>0</v>
      </c>
      <c r="W54" s="213">
        <v>0</v>
      </c>
      <c r="X54" s="213">
        <v>0</v>
      </c>
      <c r="Y54" s="213">
        <v>0</v>
      </c>
      <c r="Z54" s="213">
        <v>0</v>
      </c>
      <c r="AA54" s="213">
        <v>0</v>
      </c>
      <c r="AB54" s="213">
        <v>0</v>
      </c>
      <c r="AC54" s="213">
        <v>0</v>
      </c>
      <c r="AD54" s="213">
        <v>0</v>
      </c>
      <c r="AE54" s="213">
        <v>0</v>
      </c>
      <c r="AF54" s="213">
        <v>0</v>
      </c>
      <c r="AG54" s="213">
        <v>0</v>
      </c>
      <c r="AH54" s="213"/>
      <c r="AI54" s="213"/>
      <c r="AJ54" s="213"/>
      <c r="AK54" s="213"/>
      <c r="AL54" s="213"/>
      <c r="AM54" s="213"/>
      <c r="AN54" s="213"/>
      <c r="AO54" s="213"/>
      <c r="AP54" s="213"/>
      <c r="AQ54" s="213"/>
    </row>
    <row r="55" spans="1:43" ht="30.6" x14ac:dyDescent="0.2">
      <c r="A55" s="220">
        <v>14</v>
      </c>
      <c r="B55" s="222">
        <f t="shared" si="9"/>
        <v>5</v>
      </c>
      <c r="C55" s="222" t="str">
        <f t="shared" si="9"/>
        <v>Cheltuieli de mentenanta, intretinere, reparatii capitale, administrare</v>
      </c>
      <c r="D55" s="213">
        <v>0</v>
      </c>
      <c r="E55" s="213">
        <v>0</v>
      </c>
      <c r="F55" s="213">
        <v>0</v>
      </c>
      <c r="G55" s="213">
        <v>0</v>
      </c>
      <c r="H55" s="213">
        <v>0</v>
      </c>
      <c r="I55" s="213">
        <v>0</v>
      </c>
      <c r="J55" s="213">
        <v>0</v>
      </c>
      <c r="K55" s="213">
        <v>0</v>
      </c>
      <c r="L55" s="213">
        <v>0</v>
      </c>
      <c r="M55" s="213">
        <v>0</v>
      </c>
      <c r="N55" s="213">
        <v>0</v>
      </c>
      <c r="O55" s="213">
        <v>0</v>
      </c>
      <c r="P55" s="213">
        <v>0</v>
      </c>
      <c r="Q55" s="213">
        <v>0</v>
      </c>
      <c r="R55" s="213">
        <v>0</v>
      </c>
      <c r="S55" s="213">
        <v>0</v>
      </c>
      <c r="T55" s="213">
        <v>0</v>
      </c>
      <c r="U55" s="213">
        <v>0</v>
      </c>
      <c r="V55" s="213">
        <v>0</v>
      </c>
      <c r="W55" s="213">
        <v>0</v>
      </c>
      <c r="X55" s="213">
        <v>0</v>
      </c>
      <c r="Y55" s="213">
        <v>0</v>
      </c>
      <c r="Z55" s="213">
        <v>0</v>
      </c>
      <c r="AA55" s="213">
        <v>0</v>
      </c>
      <c r="AB55" s="213">
        <v>0</v>
      </c>
      <c r="AC55" s="213">
        <v>0</v>
      </c>
      <c r="AD55" s="213">
        <v>0</v>
      </c>
      <c r="AE55" s="213">
        <v>0</v>
      </c>
      <c r="AF55" s="213">
        <v>0</v>
      </c>
      <c r="AG55" s="213">
        <v>0</v>
      </c>
      <c r="AH55" s="213"/>
      <c r="AI55" s="213"/>
      <c r="AJ55" s="213"/>
      <c r="AK55" s="213"/>
      <c r="AL55" s="213"/>
      <c r="AM55" s="213"/>
      <c r="AN55" s="213"/>
      <c r="AO55" s="213"/>
      <c r="AP55" s="213"/>
      <c r="AQ55" s="213"/>
    </row>
    <row r="56" spans="1:43" s="220" customFormat="1" ht="15" customHeight="1" x14ac:dyDescent="0.3">
      <c r="A56" s="220">
        <v>20</v>
      </c>
      <c r="B56" s="222">
        <f t="shared" si="9"/>
        <v>6</v>
      </c>
      <c r="C56" s="222" t="str">
        <f t="shared" si="9"/>
        <v>Alte cheltuieli operationale</v>
      </c>
      <c r="D56" s="213">
        <v>0</v>
      </c>
      <c r="E56" s="213">
        <v>0</v>
      </c>
      <c r="F56" s="213">
        <v>0</v>
      </c>
      <c r="G56" s="213">
        <v>0</v>
      </c>
      <c r="H56" s="213">
        <v>0</v>
      </c>
      <c r="I56" s="213">
        <v>0</v>
      </c>
      <c r="J56" s="213">
        <v>0</v>
      </c>
      <c r="K56" s="213">
        <v>0</v>
      </c>
      <c r="L56" s="213">
        <v>0</v>
      </c>
      <c r="M56" s="213">
        <v>0</v>
      </c>
      <c r="N56" s="213">
        <v>0</v>
      </c>
      <c r="O56" s="213">
        <v>0</v>
      </c>
      <c r="P56" s="213">
        <v>0</v>
      </c>
      <c r="Q56" s="213">
        <v>0</v>
      </c>
      <c r="R56" s="213">
        <v>0</v>
      </c>
      <c r="S56" s="213">
        <v>0</v>
      </c>
      <c r="T56" s="213">
        <v>0</v>
      </c>
      <c r="U56" s="213">
        <v>0</v>
      </c>
      <c r="V56" s="213">
        <v>0</v>
      </c>
      <c r="W56" s="213">
        <v>0</v>
      </c>
      <c r="X56" s="213">
        <v>0</v>
      </c>
      <c r="Y56" s="213">
        <v>0</v>
      </c>
      <c r="Z56" s="213">
        <v>0</v>
      </c>
      <c r="AA56" s="213">
        <v>0</v>
      </c>
      <c r="AB56" s="213">
        <v>0</v>
      </c>
      <c r="AC56" s="213">
        <v>0</v>
      </c>
      <c r="AD56" s="213">
        <v>0</v>
      </c>
      <c r="AE56" s="213">
        <v>0</v>
      </c>
      <c r="AF56" s="213">
        <v>0</v>
      </c>
      <c r="AG56" s="213">
        <v>0</v>
      </c>
      <c r="AH56" s="213"/>
      <c r="AI56" s="213"/>
      <c r="AJ56" s="213"/>
      <c r="AK56" s="213"/>
      <c r="AL56" s="213"/>
      <c r="AM56" s="213"/>
      <c r="AN56" s="213"/>
      <c r="AO56" s="213"/>
      <c r="AP56" s="213"/>
      <c r="AQ56" s="213"/>
    </row>
    <row r="57" spans="1:43" s="220" customFormat="1" ht="38.4" customHeight="1" x14ac:dyDescent="0.3">
      <c r="B57" s="222">
        <f>B20</f>
        <v>6</v>
      </c>
      <c r="C57" s="223" t="s">
        <v>81</v>
      </c>
      <c r="D57" s="213">
        <v>0</v>
      </c>
      <c r="E57" s="213">
        <v>0</v>
      </c>
      <c r="F57" s="213">
        <v>0</v>
      </c>
      <c r="G57" s="213">
        <v>0</v>
      </c>
      <c r="H57" s="213">
        <v>0</v>
      </c>
      <c r="I57" s="213">
        <v>0</v>
      </c>
      <c r="J57" s="213">
        <v>0</v>
      </c>
      <c r="K57" s="213">
        <v>0</v>
      </c>
      <c r="L57" s="213">
        <v>0</v>
      </c>
      <c r="M57" s="213">
        <v>0</v>
      </c>
      <c r="N57" s="213">
        <v>0</v>
      </c>
      <c r="O57" s="213">
        <v>0</v>
      </c>
      <c r="P57" s="213">
        <v>0</v>
      </c>
      <c r="Q57" s="213">
        <v>0</v>
      </c>
      <c r="R57" s="213">
        <v>0</v>
      </c>
      <c r="S57" s="213">
        <v>0</v>
      </c>
      <c r="T57" s="213">
        <v>0</v>
      </c>
      <c r="U57" s="213">
        <v>0</v>
      </c>
      <c r="V57" s="213">
        <v>0</v>
      </c>
      <c r="W57" s="213">
        <v>0</v>
      </c>
      <c r="X57" s="213">
        <v>0</v>
      </c>
      <c r="Y57" s="213">
        <v>0</v>
      </c>
      <c r="Z57" s="213">
        <v>0</v>
      </c>
      <c r="AA57" s="213">
        <v>0</v>
      </c>
      <c r="AB57" s="213">
        <v>0</v>
      </c>
      <c r="AC57" s="213">
        <v>0</v>
      </c>
      <c r="AD57" s="213">
        <v>0</v>
      </c>
      <c r="AE57" s="213">
        <v>0</v>
      </c>
      <c r="AF57" s="213">
        <v>0</v>
      </c>
      <c r="AG57" s="213">
        <v>0</v>
      </c>
      <c r="AH57" s="213"/>
      <c r="AI57" s="213"/>
      <c r="AJ57" s="213"/>
      <c r="AK57" s="213"/>
      <c r="AL57" s="213"/>
      <c r="AM57" s="213"/>
      <c r="AN57" s="213"/>
      <c r="AO57" s="213"/>
      <c r="AP57" s="213"/>
      <c r="AQ57" s="213"/>
    </row>
    <row r="58" spans="1:43" s="216" customFormat="1" ht="30" customHeight="1" x14ac:dyDescent="0.2">
      <c r="B58" s="218"/>
      <c r="C58" s="218" t="str">
        <f>C21</f>
        <v>TOTAL CHELTUIELI DIN OPERARE</v>
      </c>
      <c r="D58" s="219">
        <f>SUM(D51:D57)</f>
        <v>0</v>
      </c>
      <c r="E58" s="219">
        <f t="shared" ref="E58:AQ58" si="10">SUM(E51:E57)</f>
        <v>0</v>
      </c>
      <c r="F58" s="219">
        <f t="shared" si="10"/>
        <v>0</v>
      </c>
      <c r="G58" s="219">
        <f t="shared" si="10"/>
        <v>0</v>
      </c>
      <c r="H58" s="219">
        <f t="shared" si="10"/>
        <v>0</v>
      </c>
      <c r="I58" s="219">
        <f t="shared" si="10"/>
        <v>0</v>
      </c>
      <c r="J58" s="219">
        <f t="shared" si="10"/>
        <v>0</v>
      </c>
      <c r="K58" s="219">
        <f t="shared" si="10"/>
        <v>0</v>
      </c>
      <c r="L58" s="219">
        <f t="shared" si="10"/>
        <v>0</v>
      </c>
      <c r="M58" s="219">
        <f t="shared" si="10"/>
        <v>0</v>
      </c>
      <c r="N58" s="219">
        <f t="shared" si="10"/>
        <v>0</v>
      </c>
      <c r="O58" s="219">
        <f t="shared" si="10"/>
        <v>0</v>
      </c>
      <c r="P58" s="219">
        <f t="shared" si="10"/>
        <v>0</v>
      </c>
      <c r="Q58" s="219">
        <f t="shared" si="10"/>
        <v>0</v>
      </c>
      <c r="R58" s="219">
        <f t="shared" si="10"/>
        <v>0</v>
      </c>
      <c r="S58" s="219">
        <f t="shared" si="10"/>
        <v>0</v>
      </c>
      <c r="T58" s="219">
        <f t="shared" si="10"/>
        <v>0</v>
      </c>
      <c r="U58" s="219">
        <f t="shared" si="10"/>
        <v>0</v>
      </c>
      <c r="V58" s="219">
        <f t="shared" si="10"/>
        <v>0</v>
      </c>
      <c r="W58" s="219">
        <f t="shared" si="10"/>
        <v>0</v>
      </c>
      <c r="X58" s="219">
        <f t="shared" si="10"/>
        <v>0</v>
      </c>
      <c r="Y58" s="219">
        <f t="shared" si="10"/>
        <v>0</v>
      </c>
      <c r="Z58" s="219">
        <f t="shared" si="10"/>
        <v>0</v>
      </c>
      <c r="AA58" s="219">
        <f t="shared" si="10"/>
        <v>0</v>
      </c>
      <c r="AB58" s="219">
        <f t="shared" si="10"/>
        <v>0</v>
      </c>
      <c r="AC58" s="219">
        <f t="shared" si="10"/>
        <v>0</v>
      </c>
      <c r="AD58" s="219">
        <f t="shared" si="10"/>
        <v>0</v>
      </c>
      <c r="AE58" s="219">
        <f t="shared" si="10"/>
        <v>0</v>
      </c>
      <c r="AF58" s="219">
        <f t="shared" si="10"/>
        <v>0</v>
      </c>
      <c r="AG58" s="219">
        <f t="shared" si="10"/>
        <v>0</v>
      </c>
      <c r="AH58" s="219">
        <f t="shared" si="10"/>
        <v>0</v>
      </c>
      <c r="AI58" s="219">
        <f t="shared" si="10"/>
        <v>0</v>
      </c>
      <c r="AJ58" s="219">
        <f t="shared" si="10"/>
        <v>0</v>
      </c>
      <c r="AK58" s="219">
        <f t="shared" si="10"/>
        <v>0</v>
      </c>
      <c r="AL58" s="219">
        <f t="shared" si="10"/>
        <v>0</v>
      </c>
      <c r="AM58" s="219">
        <f t="shared" si="10"/>
        <v>0</v>
      </c>
      <c r="AN58" s="219">
        <f t="shared" si="10"/>
        <v>0</v>
      </c>
      <c r="AO58" s="219">
        <f t="shared" si="10"/>
        <v>0</v>
      </c>
      <c r="AP58" s="219">
        <f t="shared" si="10"/>
        <v>0</v>
      </c>
      <c r="AQ58" s="219">
        <f t="shared" si="10"/>
        <v>0</v>
      </c>
    </row>
    <row r="59" spans="1:43" s="216" customFormat="1" ht="31.2" customHeight="1" x14ac:dyDescent="0.2">
      <c r="B59" s="222"/>
      <c r="C59" s="224" t="str">
        <f>C22</f>
        <v>FLUX DE NUMERAR NET DIN ACTIVITATEA DE OPERARE</v>
      </c>
      <c r="D59" s="225">
        <f t="shared" ref="D59:AQ59" si="11">D49-D58</f>
        <v>0</v>
      </c>
      <c r="E59" s="225">
        <f t="shared" si="11"/>
        <v>0</v>
      </c>
      <c r="F59" s="225">
        <f t="shared" si="11"/>
        <v>0</v>
      </c>
      <c r="G59" s="225">
        <f t="shared" si="11"/>
        <v>0</v>
      </c>
      <c r="H59" s="225">
        <f t="shared" si="11"/>
        <v>0</v>
      </c>
      <c r="I59" s="225">
        <f t="shared" si="11"/>
        <v>0</v>
      </c>
      <c r="J59" s="225">
        <f t="shared" si="11"/>
        <v>0</v>
      </c>
      <c r="K59" s="225">
        <f t="shared" si="11"/>
        <v>0</v>
      </c>
      <c r="L59" s="225">
        <f t="shared" si="11"/>
        <v>0</v>
      </c>
      <c r="M59" s="225">
        <f t="shared" si="11"/>
        <v>0</v>
      </c>
      <c r="N59" s="225">
        <f t="shared" si="11"/>
        <v>0</v>
      </c>
      <c r="O59" s="225">
        <f t="shared" si="11"/>
        <v>0</v>
      </c>
      <c r="P59" s="225">
        <f t="shared" si="11"/>
        <v>0</v>
      </c>
      <c r="Q59" s="225">
        <f t="shared" si="11"/>
        <v>0</v>
      </c>
      <c r="R59" s="225">
        <f t="shared" si="11"/>
        <v>0</v>
      </c>
      <c r="S59" s="225">
        <f t="shared" si="11"/>
        <v>0</v>
      </c>
      <c r="T59" s="225">
        <f t="shared" si="11"/>
        <v>0</v>
      </c>
      <c r="U59" s="225">
        <f t="shared" si="11"/>
        <v>0</v>
      </c>
      <c r="V59" s="225">
        <f t="shared" si="11"/>
        <v>0</v>
      </c>
      <c r="W59" s="225">
        <f t="shared" si="11"/>
        <v>0</v>
      </c>
      <c r="X59" s="225">
        <f t="shared" si="11"/>
        <v>0</v>
      </c>
      <c r="Y59" s="225">
        <f t="shared" si="11"/>
        <v>0</v>
      </c>
      <c r="Z59" s="225">
        <f t="shared" si="11"/>
        <v>0</v>
      </c>
      <c r="AA59" s="225">
        <f t="shared" si="11"/>
        <v>0</v>
      </c>
      <c r="AB59" s="225">
        <f t="shared" si="11"/>
        <v>0</v>
      </c>
      <c r="AC59" s="225">
        <f t="shared" si="11"/>
        <v>0</v>
      </c>
      <c r="AD59" s="225">
        <f t="shared" si="11"/>
        <v>0</v>
      </c>
      <c r="AE59" s="225">
        <f t="shared" si="11"/>
        <v>0</v>
      </c>
      <c r="AF59" s="225">
        <f t="shared" si="11"/>
        <v>0</v>
      </c>
      <c r="AG59" s="225">
        <f t="shared" si="11"/>
        <v>0</v>
      </c>
      <c r="AH59" s="225">
        <f t="shared" si="11"/>
        <v>0</v>
      </c>
      <c r="AI59" s="225">
        <f t="shared" si="11"/>
        <v>0</v>
      </c>
      <c r="AJ59" s="225">
        <f t="shared" si="11"/>
        <v>0</v>
      </c>
      <c r="AK59" s="225">
        <f t="shared" si="11"/>
        <v>0</v>
      </c>
      <c r="AL59" s="225">
        <f t="shared" si="11"/>
        <v>0</v>
      </c>
      <c r="AM59" s="225">
        <f t="shared" si="11"/>
        <v>0</v>
      </c>
      <c r="AN59" s="225">
        <f t="shared" si="11"/>
        <v>0</v>
      </c>
      <c r="AO59" s="225">
        <f t="shared" si="11"/>
        <v>0</v>
      </c>
      <c r="AP59" s="225">
        <f t="shared" si="11"/>
        <v>0</v>
      </c>
      <c r="AQ59" s="225">
        <f t="shared" si="11"/>
        <v>0</v>
      </c>
    </row>
    <row r="60" spans="1:43" s="257" customFormat="1" x14ac:dyDescent="0.2">
      <c r="B60" s="258"/>
      <c r="C60" s="259"/>
      <c r="D60" s="260"/>
      <c r="E60" s="260"/>
      <c r="F60" s="260"/>
      <c r="G60" s="260"/>
      <c r="H60" s="260"/>
      <c r="I60" s="260"/>
      <c r="J60" s="260"/>
      <c r="K60" s="260"/>
      <c r="L60" s="260"/>
      <c r="M60" s="260"/>
      <c r="N60" s="260"/>
      <c r="O60" s="260"/>
      <c r="P60" s="260"/>
      <c r="Q60" s="260"/>
      <c r="R60" s="260"/>
      <c r="S60" s="260"/>
      <c r="T60" s="260"/>
      <c r="U60" s="260"/>
      <c r="V60" s="260"/>
      <c r="W60" s="260"/>
      <c r="X60" s="260"/>
      <c r="Y60" s="260"/>
      <c r="Z60" s="260"/>
      <c r="AA60" s="260"/>
      <c r="AB60" s="260"/>
      <c r="AC60" s="260"/>
      <c r="AD60" s="260"/>
      <c r="AE60" s="260"/>
      <c r="AF60" s="260"/>
      <c r="AG60" s="260"/>
      <c r="AH60" s="260"/>
      <c r="AI60" s="260"/>
      <c r="AJ60" s="260"/>
      <c r="AK60" s="260"/>
      <c r="AL60" s="260"/>
      <c r="AM60" s="260"/>
      <c r="AN60" s="260"/>
      <c r="AO60" s="260"/>
      <c r="AP60" s="260"/>
      <c r="AQ60" s="260"/>
    </row>
    <row r="61" spans="1:43" s="257" customFormat="1" x14ac:dyDescent="0.2">
      <c r="B61" s="258"/>
      <c r="C61" s="259"/>
      <c r="D61" s="260"/>
      <c r="E61" s="260"/>
      <c r="F61" s="260"/>
      <c r="G61" s="260"/>
      <c r="H61" s="260"/>
      <c r="I61" s="260"/>
      <c r="J61" s="260"/>
      <c r="K61" s="260"/>
      <c r="L61" s="260"/>
      <c r="M61" s="260"/>
      <c r="N61" s="260"/>
      <c r="O61" s="260"/>
      <c r="P61" s="260"/>
      <c r="Q61" s="260"/>
      <c r="R61" s="260"/>
      <c r="S61" s="260"/>
      <c r="T61" s="260"/>
      <c r="U61" s="260"/>
      <c r="V61" s="260"/>
      <c r="W61" s="260"/>
      <c r="X61" s="260"/>
      <c r="Y61" s="260"/>
      <c r="Z61" s="260"/>
      <c r="AA61" s="260"/>
      <c r="AB61" s="260"/>
      <c r="AC61" s="260"/>
      <c r="AD61" s="260"/>
      <c r="AE61" s="260"/>
      <c r="AF61" s="260"/>
      <c r="AG61" s="260"/>
      <c r="AH61" s="260"/>
      <c r="AI61" s="260"/>
      <c r="AJ61" s="260"/>
      <c r="AK61" s="260"/>
      <c r="AL61" s="260"/>
      <c r="AM61" s="260"/>
      <c r="AN61" s="260"/>
      <c r="AO61" s="260"/>
      <c r="AP61" s="260"/>
      <c r="AQ61" s="260"/>
    </row>
    <row r="62" spans="1:43" s="257" customFormat="1" x14ac:dyDescent="0.2">
      <c r="B62" s="258"/>
      <c r="C62" s="261" t="s">
        <v>256</v>
      </c>
      <c r="D62" s="262">
        <f>Buget_cerere!N88</f>
        <v>0</v>
      </c>
      <c r="E62" s="262">
        <f>Buget_cerere!O88</f>
        <v>0</v>
      </c>
      <c r="F62" s="262">
        <f>Buget_cerere!P88</f>
        <v>0</v>
      </c>
      <c r="G62" s="262">
        <f>Buget_cerere!Q88</f>
        <v>0</v>
      </c>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c r="AQ62" s="260"/>
    </row>
    <row r="63" spans="1:43" s="257" customFormat="1" ht="20.399999999999999" x14ac:dyDescent="0.2">
      <c r="B63" s="258"/>
      <c r="C63" s="261" t="s">
        <v>18</v>
      </c>
      <c r="D63" s="262" t="str">
        <f>Buget_cerere!N99</f>
        <v/>
      </c>
      <c r="E63" s="262" t="str">
        <f>Buget_cerere!O99</f>
        <v/>
      </c>
      <c r="F63" s="262" t="str">
        <f>Buget_cerere!P99</f>
        <v/>
      </c>
      <c r="G63" s="262" t="str">
        <f>Buget_cerere!Q99</f>
        <v/>
      </c>
      <c r="H63" s="260"/>
      <c r="I63" s="260"/>
      <c r="J63" s="260"/>
      <c r="K63" s="260"/>
      <c r="L63" s="263"/>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c r="AQ63" s="260"/>
    </row>
    <row r="64" spans="1:43" s="257" customFormat="1" ht="37.200000000000003" customHeight="1" x14ac:dyDescent="0.2">
      <c r="B64" s="258"/>
      <c r="C64" s="261" t="s">
        <v>248</v>
      </c>
      <c r="D64" s="262" t="e">
        <f>Buget_cerere!N100</f>
        <v>#DIV/0!</v>
      </c>
      <c r="E64" s="262" t="e">
        <f>Buget_cerere!O100</f>
        <v>#DIV/0!</v>
      </c>
      <c r="F64" s="262" t="e">
        <f>Buget_cerere!P100</f>
        <v>#DIV/0!</v>
      </c>
      <c r="G64" s="262" t="e">
        <f>Buget_cerere!Q100</f>
        <v>#DIV/0!</v>
      </c>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c r="AQ64" s="260"/>
    </row>
    <row r="65" spans="2:43" s="257" customFormat="1" ht="19.2" customHeight="1" x14ac:dyDescent="0.2">
      <c r="B65" s="258"/>
      <c r="C65" s="261" t="s">
        <v>110</v>
      </c>
      <c r="D65" s="262">
        <f>Buget_cerere!N101</f>
        <v>0</v>
      </c>
      <c r="E65" s="262">
        <f>Buget_cerere!O101</f>
        <v>0</v>
      </c>
      <c r="F65" s="262">
        <f>Buget_cerere!P101</f>
        <v>0</v>
      </c>
      <c r="G65" s="262">
        <f>Buget_cerere!Q101</f>
        <v>0</v>
      </c>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c r="AQ65" s="260"/>
    </row>
    <row r="66" spans="2:43" s="257" customFormat="1" ht="30.6" x14ac:dyDescent="0.2">
      <c r="B66" s="258"/>
      <c r="C66" s="261" t="s">
        <v>249</v>
      </c>
      <c r="D66" s="262" t="e">
        <f>Buget_cerere!N102</f>
        <v>#DIV/0!</v>
      </c>
      <c r="E66" s="262" t="e">
        <f>Buget_cerere!O102</f>
        <v>#DIV/0!</v>
      </c>
      <c r="F66" s="262" t="e">
        <f>Buget_cerere!P102</f>
        <v>#DIV/0!</v>
      </c>
      <c r="G66" s="262" t="e">
        <f>Buget_cerere!Q102</f>
        <v>#DIV/0!</v>
      </c>
      <c r="H66" s="260"/>
      <c r="I66" s="260"/>
      <c r="J66" s="260"/>
      <c r="K66" s="260"/>
      <c r="L66" s="260"/>
      <c r="M66" s="260"/>
      <c r="N66" s="260"/>
      <c r="O66" s="260"/>
      <c r="P66" s="260"/>
      <c r="Q66" s="260"/>
      <c r="R66" s="260"/>
      <c r="S66" s="260"/>
      <c r="T66" s="260"/>
      <c r="U66" s="260"/>
      <c r="V66" s="260"/>
      <c r="W66" s="260"/>
      <c r="X66" s="260"/>
      <c r="Y66" s="260"/>
      <c r="Z66" s="260"/>
      <c r="AA66" s="260"/>
      <c r="AB66" s="260"/>
      <c r="AC66" s="260"/>
      <c r="AD66" s="260"/>
      <c r="AE66" s="260"/>
      <c r="AF66" s="260"/>
      <c r="AG66" s="260"/>
      <c r="AH66" s="260"/>
      <c r="AI66" s="260"/>
      <c r="AJ66" s="260"/>
      <c r="AK66" s="260"/>
      <c r="AL66" s="260"/>
      <c r="AM66" s="260"/>
      <c r="AN66" s="260"/>
      <c r="AO66" s="260"/>
      <c r="AP66" s="260"/>
      <c r="AQ66" s="260"/>
    </row>
    <row r="67" spans="2:43" s="257" customFormat="1" ht="20.399999999999999" x14ac:dyDescent="0.2">
      <c r="B67" s="258"/>
      <c r="C67" s="261" t="s">
        <v>252</v>
      </c>
      <c r="D67" s="262">
        <f>Buget_cerere!N103</f>
        <v>0</v>
      </c>
      <c r="E67" s="262">
        <f>Buget_cerere!O103</f>
        <v>0</v>
      </c>
      <c r="F67" s="262">
        <f>Buget_cerere!P103</f>
        <v>0</v>
      </c>
      <c r="G67" s="262">
        <f>Buget_cerere!Q103</f>
        <v>0</v>
      </c>
      <c r="H67" s="260"/>
      <c r="I67" s="260"/>
      <c r="J67" s="260"/>
      <c r="K67" s="260"/>
      <c r="L67" s="260"/>
      <c r="M67" s="260"/>
      <c r="N67" s="260"/>
      <c r="O67" s="260"/>
      <c r="P67" s="260"/>
      <c r="Q67" s="260"/>
      <c r="R67" s="260"/>
      <c r="S67" s="260"/>
      <c r="T67" s="260"/>
      <c r="U67" s="260"/>
      <c r="V67" s="260"/>
      <c r="W67" s="260"/>
      <c r="X67" s="260"/>
      <c r="Y67" s="260"/>
      <c r="Z67" s="260"/>
      <c r="AA67" s="260"/>
      <c r="AB67" s="260"/>
      <c r="AC67" s="260"/>
      <c r="AD67" s="260"/>
      <c r="AE67" s="260"/>
      <c r="AF67" s="260"/>
      <c r="AG67" s="260"/>
      <c r="AH67" s="260"/>
      <c r="AI67" s="260"/>
      <c r="AJ67" s="260"/>
      <c r="AK67" s="260"/>
      <c r="AL67" s="260"/>
      <c r="AM67" s="260"/>
      <c r="AN67" s="260"/>
      <c r="AO67" s="260"/>
      <c r="AP67" s="260"/>
      <c r="AQ67" s="260"/>
    </row>
    <row r="68" spans="2:43" s="257" customFormat="1" ht="20.399999999999999" x14ac:dyDescent="0.2">
      <c r="B68" s="258"/>
      <c r="C68" s="261" t="s">
        <v>72</v>
      </c>
      <c r="D68" s="262" t="e">
        <f>D63+D64</f>
        <v>#VALUE!</v>
      </c>
      <c r="E68" s="262" t="e">
        <f t="shared" ref="E68:G68" si="12">E63+E64</f>
        <v>#VALUE!</v>
      </c>
      <c r="F68" s="262" t="e">
        <f t="shared" si="12"/>
        <v>#VALUE!</v>
      </c>
      <c r="G68" s="262" t="e">
        <f t="shared" si="12"/>
        <v>#VALUE!</v>
      </c>
      <c r="H68" s="260"/>
      <c r="I68" s="260"/>
      <c r="J68" s="260"/>
      <c r="K68" s="260"/>
      <c r="L68" s="260"/>
      <c r="M68" s="260"/>
      <c r="N68" s="260"/>
      <c r="O68" s="260"/>
      <c r="P68" s="260"/>
      <c r="Q68" s="260"/>
      <c r="R68" s="260"/>
      <c r="S68" s="260"/>
      <c r="T68" s="260"/>
      <c r="U68" s="260"/>
      <c r="V68" s="260"/>
      <c r="W68" s="260"/>
      <c r="X68" s="260"/>
      <c r="Y68" s="260"/>
      <c r="Z68" s="260"/>
      <c r="AA68" s="260"/>
      <c r="AB68" s="260"/>
      <c r="AC68" s="260"/>
      <c r="AD68" s="260"/>
      <c r="AE68" s="260"/>
      <c r="AF68" s="260"/>
      <c r="AG68" s="260"/>
      <c r="AH68" s="260"/>
      <c r="AI68" s="260"/>
      <c r="AJ68" s="260"/>
      <c r="AK68" s="260"/>
      <c r="AL68" s="260"/>
      <c r="AM68" s="260"/>
      <c r="AN68" s="260"/>
      <c r="AO68" s="260"/>
      <c r="AP68" s="260"/>
      <c r="AQ68" s="260"/>
    </row>
    <row r="69" spans="2:43" s="257" customFormat="1" x14ac:dyDescent="0.2">
      <c r="B69" s="258"/>
      <c r="C69" s="259"/>
      <c r="D69" s="264"/>
      <c r="E69" s="264"/>
      <c r="F69" s="264"/>
      <c r="G69" s="264"/>
      <c r="H69" s="260"/>
      <c r="I69" s="260"/>
      <c r="J69" s="260"/>
      <c r="K69" s="260"/>
      <c r="L69" s="260"/>
      <c r="M69" s="260"/>
      <c r="N69" s="260"/>
      <c r="O69" s="260"/>
      <c r="P69" s="260"/>
      <c r="Q69" s="260"/>
      <c r="R69" s="260"/>
      <c r="S69" s="260"/>
      <c r="T69" s="260"/>
      <c r="U69" s="260"/>
      <c r="V69" s="260"/>
      <c r="W69" s="260"/>
      <c r="X69" s="260"/>
      <c r="Y69" s="260"/>
      <c r="Z69" s="260"/>
      <c r="AA69" s="260"/>
      <c r="AB69" s="260"/>
      <c r="AC69" s="260"/>
      <c r="AD69" s="260"/>
      <c r="AE69" s="260"/>
      <c r="AF69" s="260"/>
      <c r="AG69" s="260"/>
      <c r="AH69" s="260"/>
      <c r="AI69" s="260"/>
      <c r="AJ69" s="260"/>
      <c r="AK69" s="260"/>
      <c r="AL69" s="260"/>
      <c r="AM69" s="260"/>
      <c r="AN69" s="260"/>
      <c r="AO69" s="260"/>
      <c r="AP69" s="260"/>
      <c r="AQ69" s="260"/>
    </row>
    <row r="70" spans="2:43" s="257" customFormat="1" ht="19.8" customHeight="1" x14ac:dyDescent="0.2">
      <c r="B70" s="258"/>
      <c r="C70" s="224" t="s">
        <v>255</v>
      </c>
      <c r="D70" s="225"/>
      <c r="E70" s="225"/>
      <c r="F70" s="225"/>
      <c r="G70" s="225"/>
      <c r="H70" s="225"/>
      <c r="I70" s="225"/>
      <c r="J70" s="225"/>
      <c r="K70" s="225"/>
      <c r="L70" s="225"/>
      <c r="M70" s="225"/>
      <c r="N70" s="225"/>
      <c r="O70" s="225"/>
      <c r="P70" s="225"/>
      <c r="Q70" s="225"/>
      <c r="R70" s="225"/>
      <c r="S70" s="225"/>
      <c r="T70" s="225"/>
      <c r="U70" s="225"/>
      <c r="V70" s="225"/>
      <c r="W70" s="225"/>
      <c r="X70" s="225"/>
      <c r="Y70" s="225"/>
      <c r="Z70" s="225"/>
      <c r="AA70" s="225"/>
      <c r="AB70" s="225"/>
      <c r="AC70" s="225"/>
      <c r="AD70" s="225"/>
      <c r="AE70" s="225"/>
      <c r="AF70" s="225"/>
      <c r="AG70" s="225"/>
      <c r="AH70" s="225"/>
      <c r="AI70" s="225"/>
      <c r="AJ70" s="225"/>
      <c r="AK70" s="225"/>
      <c r="AL70" s="225"/>
      <c r="AM70" s="225"/>
      <c r="AN70" s="225"/>
      <c r="AO70" s="225"/>
      <c r="AP70" s="225"/>
      <c r="AQ70" s="225"/>
    </row>
    <row r="71" spans="2:43" s="257" customFormat="1" ht="20.399999999999999" x14ac:dyDescent="0.2">
      <c r="B71" s="258"/>
      <c r="C71" s="261" t="s">
        <v>253</v>
      </c>
      <c r="D71" s="265">
        <v>0</v>
      </c>
      <c r="E71" s="265">
        <v>0</v>
      </c>
      <c r="F71" s="265">
        <v>0</v>
      </c>
      <c r="G71" s="265">
        <v>0</v>
      </c>
      <c r="H71" s="265">
        <v>0</v>
      </c>
      <c r="I71" s="265">
        <v>0</v>
      </c>
      <c r="J71" s="265">
        <v>0</v>
      </c>
      <c r="K71" s="265">
        <v>0</v>
      </c>
      <c r="L71" s="265">
        <v>0</v>
      </c>
      <c r="M71" s="265">
        <v>0</v>
      </c>
      <c r="N71" s="265">
        <v>0</v>
      </c>
      <c r="O71" s="265">
        <v>0</v>
      </c>
      <c r="P71" s="265">
        <v>0</v>
      </c>
      <c r="Q71" s="265">
        <v>0</v>
      </c>
      <c r="R71" s="265">
        <v>0</v>
      </c>
      <c r="S71" s="265">
        <v>0</v>
      </c>
      <c r="T71" s="265">
        <v>0</v>
      </c>
      <c r="U71" s="265">
        <v>0</v>
      </c>
      <c r="V71" s="265">
        <v>0</v>
      </c>
      <c r="W71" s="265">
        <v>0</v>
      </c>
      <c r="X71" s="265">
        <v>0</v>
      </c>
      <c r="Y71" s="265">
        <v>0</v>
      </c>
      <c r="Z71" s="265">
        <v>0</v>
      </c>
      <c r="AA71" s="265">
        <v>0</v>
      </c>
      <c r="AB71" s="265">
        <v>0</v>
      </c>
      <c r="AC71" s="265">
        <v>0</v>
      </c>
      <c r="AD71" s="265">
        <v>0</v>
      </c>
      <c r="AE71" s="265">
        <v>0</v>
      </c>
      <c r="AF71" s="265">
        <v>0</v>
      </c>
      <c r="AG71" s="265">
        <v>0</v>
      </c>
      <c r="AH71" s="265">
        <v>1</v>
      </c>
      <c r="AI71" s="265">
        <v>1</v>
      </c>
      <c r="AJ71" s="265">
        <v>1</v>
      </c>
      <c r="AK71" s="265">
        <v>1</v>
      </c>
      <c r="AL71" s="265">
        <v>1</v>
      </c>
      <c r="AM71" s="265">
        <v>1</v>
      </c>
      <c r="AN71" s="265">
        <v>1</v>
      </c>
      <c r="AO71" s="265">
        <v>1</v>
      </c>
      <c r="AP71" s="265">
        <v>1</v>
      </c>
      <c r="AQ71" s="265">
        <v>1</v>
      </c>
    </row>
    <row r="72" spans="2:43" s="257" customFormat="1" ht="20.399999999999999" x14ac:dyDescent="0.2">
      <c r="B72" s="258"/>
      <c r="C72" s="261" t="s">
        <v>254</v>
      </c>
      <c r="D72" s="266">
        <v>0</v>
      </c>
      <c r="E72" s="266">
        <v>0</v>
      </c>
      <c r="F72" s="266">
        <v>0</v>
      </c>
      <c r="G72" s="266">
        <v>0</v>
      </c>
      <c r="H72" s="266">
        <v>0</v>
      </c>
      <c r="I72" s="266">
        <v>0</v>
      </c>
      <c r="J72" s="266">
        <v>0</v>
      </c>
      <c r="K72" s="266">
        <v>0</v>
      </c>
      <c r="L72" s="266">
        <v>0</v>
      </c>
      <c r="M72" s="266">
        <v>0</v>
      </c>
      <c r="N72" s="266">
        <v>0</v>
      </c>
      <c r="O72" s="266">
        <v>0</v>
      </c>
      <c r="P72" s="266">
        <v>0</v>
      </c>
      <c r="Q72" s="266">
        <v>0</v>
      </c>
      <c r="R72" s="266">
        <v>0</v>
      </c>
      <c r="S72" s="266">
        <v>0</v>
      </c>
      <c r="T72" s="266">
        <v>0</v>
      </c>
      <c r="U72" s="266">
        <v>0</v>
      </c>
      <c r="V72" s="266">
        <v>0</v>
      </c>
      <c r="W72" s="266">
        <v>0</v>
      </c>
      <c r="X72" s="266">
        <v>0</v>
      </c>
      <c r="Y72" s="266">
        <v>0</v>
      </c>
      <c r="Z72" s="266">
        <v>0</v>
      </c>
      <c r="AA72" s="266">
        <v>0</v>
      </c>
      <c r="AB72" s="266">
        <v>0</v>
      </c>
      <c r="AC72" s="266">
        <v>0</v>
      </c>
      <c r="AD72" s="266">
        <v>0</v>
      </c>
      <c r="AE72" s="266">
        <v>0</v>
      </c>
      <c r="AF72" s="266">
        <v>0</v>
      </c>
      <c r="AG72" s="266">
        <v>0</v>
      </c>
      <c r="AH72" s="266">
        <v>1</v>
      </c>
      <c r="AI72" s="266">
        <v>1</v>
      </c>
      <c r="AJ72" s="266">
        <v>1</v>
      </c>
      <c r="AK72" s="266">
        <v>1</v>
      </c>
      <c r="AL72" s="266">
        <v>1</v>
      </c>
      <c r="AM72" s="266">
        <v>1</v>
      </c>
      <c r="AN72" s="266">
        <v>1</v>
      </c>
      <c r="AO72" s="266">
        <v>1</v>
      </c>
      <c r="AP72" s="266">
        <v>1</v>
      </c>
      <c r="AQ72" s="266">
        <v>1</v>
      </c>
    </row>
    <row r="73" spans="2:43" s="257" customFormat="1" ht="20.399999999999999" x14ac:dyDescent="0.2">
      <c r="B73" s="258"/>
      <c r="C73" s="224" t="s">
        <v>112</v>
      </c>
      <c r="D73" s="225">
        <f>D71+D72</f>
        <v>0</v>
      </c>
      <c r="E73" s="225">
        <f t="shared" ref="E73:AQ73" si="13">E71+E72</f>
        <v>0</v>
      </c>
      <c r="F73" s="225">
        <f t="shared" si="13"/>
        <v>0</v>
      </c>
      <c r="G73" s="225">
        <f t="shared" si="13"/>
        <v>0</v>
      </c>
      <c r="H73" s="225">
        <f t="shared" si="13"/>
        <v>0</v>
      </c>
      <c r="I73" s="225">
        <f t="shared" si="13"/>
        <v>0</v>
      </c>
      <c r="J73" s="225">
        <f t="shared" si="13"/>
        <v>0</v>
      </c>
      <c r="K73" s="225">
        <f t="shared" si="13"/>
        <v>0</v>
      </c>
      <c r="L73" s="225">
        <f t="shared" si="13"/>
        <v>0</v>
      </c>
      <c r="M73" s="225">
        <f t="shared" si="13"/>
        <v>0</v>
      </c>
      <c r="N73" s="225">
        <f t="shared" si="13"/>
        <v>0</v>
      </c>
      <c r="O73" s="225">
        <f t="shared" si="13"/>
        <v>0</v>
      </c>
      <c r="P73" s="225">
        <f t="shared" si="13"/>
        <v>0</v>
      </c>
      <c r="Q73" s="225">
        <f t="shared" si="13"/>
        <v>0</v>
      </c>
      <c r="R73" s="225">
        <f t="shared" si="13"/>
        <v>0</v>
      </c>
      <c r="S73" s="225">
        <f t="shared" si="13"/>
        <v>0</v>
      </c>
      <c r="T73" s="225">
        <f t="shared" si="13"/>
        <v>0</v>
      </c>
      <c r="U73" s="225">
        <f t="shared" si="13"/>
        <v>0</v>
      </c>
      <c r="V73" s="225">
        <f t="shared" si="13"/>
        <v>0</v>
      </c>
      <c r="W73" s="225">
        <f t="shared" si="13"/>
        <v>0</v>
      </c>
      <c r="X73" s="225">
        <f t="shared" si="13"/>
        <v>0</v>
      </c>
      <c r="Y73" s="225">
        <f t="shared" si="13"/>
        <v>0</v>
      </c>
      <c r="Z73" s="225">
        <f t="shared" si="13"/>
        <v>0</v>
      </c>
      <c r="AA73" s="225">
        <f t="shared" si="13"/>
        <v>0</v>
      </c>
      <c r="AB73" s="225">
        <f t="shared" si="13"/>
        <v>0</v>
      </c>
      <c r="AC73" s="225">
        <f t="shared" si="13"/>
        <v>0</v>
      </c>
      <c r="AD73" s="225">
        <f t="shared" si="13"/>
        <v>0</v>
      </c>
      <c r="AE73" s="225">
        <f t="shared" si="13"/>
        <v>0</v>
      </c>
      <c r="AF73" s="225">
        <f t="shared" si="13"/>
        <v>0</v>
      </c>
      <c r="AG73" s="225">
        <f t="shared" si="13"/>
        <v>0</v>
      </c>
      <c r="AH73" s="225">
        <f t="shared" si="13"/>
        <v>2</v>
      </c>
      <c r="AI73" s="225">
        <f t="shared" si="13"/>
        <v>2</v>
      </c>
      <c r="AJ73" s="225">
        <f t="shared" si="13"/>
        <v>2</v>
      </c>
      <c r="AK73" s="225">
        <f t="shared" si="13"/>
        <v>2</v>
      </c>
      <c r="AL73" s="225">
        <f t="shared" si="13"/>
        <v>2</v>
      </c>
      <c r="AM73" s="225">
        <f t="shared" si="13"/>
        <v>2</v>
      </c>
      <c r="AN73" s="225">
        <f t="shared" si="13"/>
        <v>2</v>
      </c>
      <c r="AO73" s="225">
        <f t="shared" si="13"/>
        <v>2</v>
      </c>
      <c r="AP73" s="225">
        <f t="shared" si="13"/>
        <v>2</v>
      </c>
      <c r="AQ73" s="225">
        <f t="shared" si="13"/>
        <v>2</v>
      </c>
    </row>
    <row r="74" spans="2:43" s="257" customFormat="1" x14ac:dyDescent="0.2">
      <c r="B74" s="258"/>
      <c r="C74" s="261" t="s">
        <v>113</v>
      </c>
      <c r="D74" s="262" t="e">
        <f>D59-D62+D63+D64-D73</f>
        <v>#VALUE!</v>
      </c>
      <c r="E74" s="262" t="e">
        <f t="shared" ref="E74:R74" si="14">E59-E62+E63+E64-E73</f>
        <v>#VALUE!</v>
      </c>
      <c r="F74" s="262" t="e">
        <f t="shared" si="14"/>
        <v>#VALUE!</v>
      </c>
      <c r="G74" s="262" t="e">
        <f t="shared" si="14"/>
        <v>#VALUE!</v>
      </c>
      <c r="H74" s="262">
        <f t="shared" si="14"/>
        <v>0</v>
      </c>
      <c r="I74" s="262">
        <f t="shared" si="14"/>
        <v>0</v>
      </c>
      <c r="J74" s="262">
        <f t="shared" si="14"/>
        <v>0</v>
      </c>
      <c r="K74" s="262">
        <f t="shared" si="14"/>
        <v>0</v>
      </c>
      <c r="L74" s="262">
        <f t="shared" si="14"/>
        <v>0</v>
      </c>
      <c r="M74" s="262">
        <f t="shared" si="14"/>
        <v>0</v>
      </c>
      <c r="N74" s="262">
        <f t="shared" si="14"/>
        <v>0</v>
      </c>
      <c r="O74" s="262">
        <f t="shared" si="14"/>
        <v>0</v>
      </c>
      <c r="P74" s="262">
        <f t="shared" si="14"/>
        <v>0</v>
      </c>
      <c r="Q74" s="262">
        <f t="shared" si="14"/>
        <v>0</v>
      </c>
      <c r="R74" s="262">
        <f t="shared" si="14"/>
        <v>0</v>
      </c>
      <c r="S74" s="262">
        <f t="shared" ref="S74" si="15">S59-S62+S63+S64-S73</f>
        <v>0</v>
      </c>
      <c r="T74" s="262">
        <f t="shared" ref="T74" si="16">T59-T62+T63+T64-T73</f>
        <v>0</v>
      </c>
      <c r="U74" s="262">
        <f t="shared" ref="U74" si="17">U59-U62+U63+U64-U73</f>
        <v>0</v>
      </c>
      <c r="V74" s="262">
        <f t="shared" ref="V74" si="18">V59-V62+V63+V64-V73</f>
        <v>0</v>
      </c>
      <c r="W74" s="262">
        <f t="shared" ref="W74" si="19">W59-W62+W63+W64-W73</f>
        <v>0</v>
      </c>
      <c r="X74" s="262">
        <f t="shared" ref="X74" si="20">X59-X62+X63+X64-X73</f>
        <v>0</v>
      </c>
      <c r="Y74" s="262">
        <f t="shared" ref="Y74" si="21">Y59-Y62+Y63+Y64-Y73</f>
        <v>0</v>
      </c>
      <c r="Z74" s="262">
        <f t="shared" ref="Z74" si="22">Z59-Z62+Z63+Z64-Z73</f>
        <v>0</v>
      </c>
      <c r="AA74" s="262">
        <f t="shared" ref="AA74" si="23">AA59-AA62+AA63+AA64-AA73</f>
        <v>0</v>
      </c>
      <c r="AB74" s="262">
        <f t="shared" ref="AB74" si="24">AB59-AB62+AB63+AB64-AB73</f>
        <v>0</v>
      </c>
      <c r="AC74" s="262">
        <f t="shared" ref="AC74" si="25">AC59-AC62+AC63+AC64-AC73</f>
        <v>0</v>
      </c>
      <c r="AD74" s="262">
        <f t="shared" ref="AD74" si="26">AD59-AD62+AD63+AD64-AD73</f>
        <v>0</v>
      </c>
      <c r="AE74" s="262">
        <f t="shared" ref="AE74:AF74" si="27">AE59-AE62+AE63+AE64-AE73</f>
        <v>0</v>
      </c>
      <c r="AF74" s="262">
        <f t="shared" si="27"/>
        <v>0</v>
      </c>
      <c r="AG74" s="262">
        <f>AG59-AG62+AG63+AG64-AG73</f>
        <v>0</v>
      </c>
      <c r="AH74" s="262">
        <f t="shared" ref="AH74:AQ74" si="28">AH59-AH62+AH63+AH64-AH73</f>
        <v>-2</v>
      </c>
      <c r="AI74" s="262">
        <f t="shared" si="28"/>
        <v>-2</v>
      </c>
      <c r="AJ74" s="262">
        <f t="shared" si="28"/>
        <v>-2</v>
      </c>
      <c r="AK74" s="262">
        <f t="shared" si="28"/>
        <v>-2</v>
      </c>
      <c r="AL74" s="262">
        <f t="shared" si="28"/>
        <v>-2</v>
      </c>
      <c r="AM74" s="262">
        <f t="shared" si="28"/>
        <v>-2</v>
      </c>
      <c r="AN74" s="262">
        <f t="shared" si="28"/>
        <v>-2</v>
      </c>
      <c r="AO74" s="262">
        <f t="shared" si="28"/>
        <v>-2</v>
      </c>
      <c r="AP74" s="262">
        <f t="shared" si="28"/>
        <v>-2</v>
      </c>
      <c r="AQ74" s="262">
        <f t="shared" si="28"/>
        <v>-2</v>
      </c>
    </row>
    <row r="75" spans="2:43" s="257" customFormat="1" x14ac:dyDescent="0.2">
      <c r="B75" s="258"/>
      <c r="C75" s="261" t="s">
        <v>114</v>
      </c>
      <c r="D75" s="262" t="e">
        <f>D74</f>
        <v>#VALUE!</v>
      </c>
      <c r="E75" s="262" t="e">
        <f t="shared" ref="E75:AF75" si="29">E74+D75</f>
        <v>#VALUE!</v>
      </c>
      <c r="F75" s="262" t="e">
        <f t="shared" si="29"/>
        <v>#VALUE!</v>
      </c>
      <c r="G75" s="262" t="e">
        <f t="shared" si="29"/>
        <v>#VALUE!</v>
      </c>
      <c r="H75" s="262" t="e">
        <f t="shared" si="29"/>
        <v>#VALUE!</v>
      </c>
      <c r="I75" s="262" t="e">
        <f t="shared" si="29"/>
        <v>#VALUE!</v>
      </c>
      <c r="J75" s="262" t="e">
        <f t="shared" si="29"/>
        <v>#VALUE!</v>
      </c>
      <c r="K75" s="262" t="e">
        <f t="shared" si="29"/>
        <v>#VALUE!</v>
      </c>
      <c r="L75" s="262" t="e">
        <f t="shared" si="29"/>
        <v>#VALUE!</v>
      </c>
      <c r="M75" s="262" t="e">
        <f t="shared" si="29"/>
        <v>#VALUE!</v>
      </c>
      <c r="N75" s="262" t="e">
        <f t="shared" si="29"/>
        <v>#VALUE!</v>
      </c>
      <c r="O75" s="262" t="e">
        <f t="shared" si="29"/>
        <v>#VALUE!</v>
      </c>
      <c r="P75" s="262" t="e">
        <f t="shared" si="29"/>
        <v>#VALUE!</v>
      </c>
      <c r="Q75" s="262" t="e">
        <f t="shared" si="29"/>
        <v>#VALUE!</v>
      </c>
      <c r="R75" s="262" t="e">
        <f t="shared" si="29"/>
        <v>#VALUE!</v>
      </c>
      <c r="S75" s="262" t="e">
        <f t="shared" si="29"/>
        <v>#VALUE!</v>
      </c>
      <c r="T75" s="262" t="e">
        <f t="shared" si="29"/>
        <v>#VALUE!</v>
      </c>
      <c r="U75" s="262" t="e">
        <f t="shared" si="29"/>
        <v>#VALUE!</v>
      </c>
      <c r="V75" s="262" t="e">
        <f t="shared" si="29"/>
        <v>#VALUE!</v>
      </c>
      <c r="W75" s="262" t="e">
        <f t="shared" si="29"/>
        <v>#VALUE!</v>
      </c>
      <c r="X75" s="262" t="e">
        <f t="shared" si="29"/>
        <v>#VALUE!</v>
      </c>
      <c r="Y75" s="262" t="e">
        <f t="shared" si="29"/>
        <v>#VALUE!</v>
      </c>
      <c r="Z75" s="262" t="e">
        <f t="shared" si="29"/>
        <v>#VALUE!</v>
      </c>
      <c r="AA75" s="262" t="e">
        <f t="shared" si="29"/>
        <v>#VALUE!</v>
      </c>
      <c r="AB75" s="262" t="e">
        <f t="shared" si="29"/>
        <v>#VALUE!</v>
      </c>
      <c r="AC75" s="262" t="e">
        <f t="shared" si="29"/>
        <v>#VALUE!</v>
      </c>
      <c r="AD75" s="262" t="e">
        <f t="shared" si="29"/>
        <v>#VALUE!</v>
      </c>
      <c r="AE75" s="262" t="e">
        <f t="shared" si="29"/>
        <v>#VALUE!</v>
      </c>
      <c r="AF75" s="262" t="e">
        <f t="shared" si="29"/>
        <v>#VALUE!</v>
      </c>
      <c r="AG75" s="262" t="e">
        <f>AG74+AF75</f>
        <v>#VALUE!</v>
      </c>
      <c r="AH75" s="262"/>
      <c r="AI75" s="262"/>
      <c r="AJ75" s="262"/>
      <c r="AK75" s="262"/>
      <c r="AL75" s="262"/>
      <c r="AM75" s="262"/>
      <c r="AN75" s="262"/>
      <c r="AO75" s="262"/>
      <c r="AP75" s="262"/>
      <c r="AQ75" s="262"/>
    </row>
    <row r="76" spans="2:43" s="257" customFormat="1" x14ac:dyDescent="0.2">
      <c r="B76" s="258"/>
      <c r="C76" s="259"/>
      <c r="D76" s="260"/>
      <c r="E76" s="260"/>
      <c r="F76" s="260"/>
      <c r="G76" s="260"/>
      <c r="H76" s="260"/>
      <c r="I76" s="260"/>
      <c r="J76" s="260"/>
      <c r="K76" s="260"/>
      <c r="L76" s="260"/>
      <c r="M76" s="260"/>
      <c r="N76" s="260"/>
      <c r="O76" s="260"/>
      <c r="P76" s="260"/>
      <c r="Q76" s="260"/>
      <c r="R76" s="260"/>
      <c r="S76" s="260"/>
      <c r="T76" s="260"/>
      <c r="U76" s="260"/>
      <c r="V76" s="260"/>
      <c r="W76" s="260"/>
      <c r="X76" s="260"/>
      <c r="Y76" s="260"/>
      <c r="Z76" s="260"/>
      <c r="AA76" s="260"/>
      <c r="AB76" s="260"/>
      <c r="AC76" s="260"/>
      <c r="AD76" s="260"/>
      <c r="AE76" s="260"/>
      <c r="AF76" s="260"/>
      <c r="AG76" s="260"/>
      <c r="AH76" s="260"/>
      <c r="AI76" s="260"/>
      <c r="AJ76" s="260"/>
      <c r="AK76" s="260"/>
      <c r="AL76" s="260"/>
      <c r="AM76" s="260"/>
      <c r="AN76" s="260"/>
      <c r="AO76" s="260"/>
      <c r="AP76" s="260"/>
      <c r="AQ76" s="260"/>
    </row>
    <row r="77" spans="2:43" x14ac:dyDescent="0.2">
      <c r="C77" s="267" t="s">
        <v>261</v>
      </c>
      <c r="D77" s="268" t="e">
        <f>IF(ROUND(D74,0)&lt;0,"Not sustainable", "OK")</f>
        <v>#VALUE!</v>
      </c>
      <c r="E77" s="268" t="e">
        <f t="shared" ref="E77:AF77" si="30">IF(ROUND(E74,0)&lt;0,"Not sustainable", "OK")</f>
        <v>#VALUE!</v>
      </c>
      <c r="F77" s="268" t="e">
        <f t="shared" si="30"/>
        <v>#VALUE!</v>
      </c>
      <c r="G77" s="268" t="e">
        <f t="shared" si="30"/>
        <v>#VALUE!</v>
      </c>
      <c r="H77" s="268" t="str">
        <f t="shared" si="30"/>
        <v>OK</v>
      </c>
      <c r="I77" s="268" t="str">
        <f t="shared" si="30"/>
        <v>OK</v>
      </c>
      <c r="J77" s="268" t="str">
        <f t="shared" si="30"/>
        <v>OK</v>
      </c>
      <c r="K77" s="268" t="str">
        <f t="shared" si="30"/>
        <v>OK</v>
      </c>
      <c r="L77" s="268" t="str">
        <f t="shared" si="30"/>
        <v>OK</v>
      </c>
      <c r="M77" s="268" t="str">
        <f t="shared" si="30"/>
        <v>OK</v>
      </c>
      <c r="N77" s="268" t="str">
        <f t="shared" si="30"/>
        <v>OK</v>
      </c>
      <c r="O77" s="268" t="str">
        <f t="shared" si="30"/>
        <v>OK</v>
      </c>
      <c r="P77" s="268" t="str">
        <f t="shared" si="30"/>
        <v>OK</v>
      </c>
      <c r="Q77" s="268" t="str">
        <f t="shared" si="30"/>
        <v>OK</v>
      </c>
      <c r="R77" s="268" t="str">
        <f t="shared" si="30"/>
        <v>OK</v>
      </c>
      <c r="S77" s="268" t="str">
        <f t="shared" si="30"/>
        <v>OK</v>
      </c>
      <c r="T77" s="268" t="str">
        <f t="shared" si="30"/>
        <v>OK</v>
      </c>
      <c r="U77" s="268" t="str">
        <f t="shared" si="30"/>
        <v>OK</v>
      </c>
      <c r="V77" s="268" t="str">
        <f t="shared" si="30"/>
        <v>OK</v>
      </c>
      <c r="W77" s="268" t="str">
        <f t="shared" si="30"/>
        <v>OK</v>
      </c>
      <c r="X77" s="268" t="str">
        <f t="shared" si="30"/>
        <v>OK</v>
      </c>
      <c r="Y77" s="268" t="str">
        <f t="shared" si="30"/>
        <v>OK</v>
      </c>
      <c r="Z77" s="268" t="str">
        <f t="shared" si="30"/>
        <v>OK</v>
      </c>
      <c r="AA77" s="268" t="str">
        <f t="shared" si="30"/>
        <v>OK</v>
      </c>
      <c r="AB77" s="268" t="str">
        <f t="shared" si="30"/>
        <v>OK</v>
      </c>
      <c r="AC77" s="268" t="str">
        <f t="shared" si="30"/>
        <v>OK</v>
      </c>
      <c r="AD77" s="268" t="str">
        <f t="shared" si="30"/>
        <v>OK</v>
      </c>
      <c r="AE77" s="268" t="str">
        <f t="shared" si="30"/>
        <v>OK</v>
      </c>
      <c r="AF77" s="268" t="str">
        <f t="shared" si="30"/>
        <v>OK</v>
      </c>
      <c r="AG77" s="268" t="str">
        <f>IF(ROUND(AG74,0)&lt;0,"Not sustainable", "OK")</f>
        <v>OK</v>
      </c>
      <c r="AH77" s="268" t="str">
        <f t="shared" ref="AH77" si="31">IF(ROUND(AH74,0)&lt;0,"Not sustainable", "OK")</f>
        <v>Not sustainable</v>
      </c>
      <c r="AI77" s="268" t="str">
        <f>IF(ROUND(AI74,0)&lt;0,"Not sustainable", "OK")</f>
        <v>Not sustainable</v>
      </c>
      <c r="AJ77" s="268" t="str">
        <f t="shared" ref="AJ77:AQ77" si="32">IF(ROUND(AJ74,0)&lt;0,"Not sustainable", "OK")</f>
        <v>Not sustainable</v>
      </c>
      <c r="AK77" s="268" t="str">
        <f t="shared" si="32"/>
        <v>Not sustainable</v>
      </c>
      <c r="AL77" s="268" t="str">
        <f t="shared" si="32"/>
        <v>Not sustainable</v>
      </c>
      <c r="AM77" s="268" t="str">
        <f t="shared" si="32"/>
        <v>Not sustainable</v>
      </c>
      <c r="AN77" s="268" t="str">
        <f t="shared" si="32"/>
        <v>Not sustainable</v>
      </c>
      <c r="AO77" s="268" t="str">
        <f t="shared" si="32"/>
        <v>Not sustainable</v>
      </c>
      <c r="AP77" s="268" t="str">
        <f t="shared" si="32"/>
        <v>Not sustainable</v>
      </c>
      <c r="AQ77" s="268" t="str">
        <f t="shared" si="32"/>
        <v>Not sustainable</v>
      </c>
    </row>
    <row r="80" spans="2:43" ht="15.6" customHeight="1" x14ac:dyDescent="0.2">
      <c r="B80" s="202"/>
      <c r="C80" s="388" t="s">
        <v>246</v>
      </c>
      <c r="D80" s="388"/>
      <c r="E80" s="388"/>
      <c r="F80" s="388"/>
      <c r="G80" s="388"/>
      <c r="H80" s="388"/>
      <c r="I80" s="388"/>
      <c r="J80" s="388"/>
      <c r="K80" s="388"/>
      <c r="L80" s="388"/>
      <c r="M80" s="388"/>
      <c r="N80" s="388"/>
      <c r="O80" s="388" t="s">
        <v>246</v>
      </c>
      <c r="P80" s="388"/>
      <c r="Q80" s="388"/>
      <c r="R80" s="388"/>
      <c r="S80" s="388"/>
      <c r="T80" s="388"/>
      <c r="U80" s="388"/>
      <c r="V80" s="388"/>
      <c r="W80" s="388"/>
      <c r="X80" s="388"/>
      <c r="Y80" s="388"/>
      <c r="Z80" s="388"/>
      <c r="AA80" s="388" t="s">
        <v>246</v>
      </c>
      <c r="AB80" s="388"/>
      <c r="AC80" s="388"/>
      <c r="AD80" s="388"/>
      <c r="AE80" s="388"/>
      <c r="AF80" s="388"/>
      <c r="AG80" s="388"/>
      <c r="AH80" s="388"/>
      <c r="AI80" s="388"/>
      <c r="AJ80" s="388"/>
      <c r="AK80" s="388"/>
      <c r="AL80" s="388"/>
      <c r="AM80" s="389" t="s">
        <v>247</v>
      </c>
      <c r="AN80" s="389"/>
      <c r="AO80" s="389"/>
      <c r="AP80" s="389"/>
      <c r="AQ80" s="389"/>
    </row>
    <row r="81" spans="2:43" hidden="1" x14ac:dyDescent="0.2"/>
    <row r="82" spans="2:43" s="274" customFormat="1" hidden="1" x14ac:dyDescent="0.2">
      <c r="B82" s="272"/>
      <c r="C82" s="254"/>
      <c r="D82" s="219"/>
      <c r="E82" s="219"/>
      <c r="F82" s="219"/>
      <c r="G82" s="219"/>
      <c r="H82" s="219"/>
      <c r="I82" s="219"/>
      <c r="J82" s="219"/>
      <c r="K82" s="219"/>
      <c r="L82" s="219"/>
      <c r="M82" s="219"/>
      <c r="N82" s="219"/>
      <c r="O82" s="219"/>
      <c r="P82" s="219"/>
      <c r="Q82" s="219"/>
      <c r="R82" s="273"/>
      <c r="S82" s="273"/>
      <c r="T82" s="273"/>
      <c r="U82" s="273"/>
      <c r="V82" s="273"/>
      <c r="W82" s="273"/>
      <c r="X82" s="273"/>
      <c r="Y82" s="273"/>
      <c r="Z82" s="273"/>
      <c r="AA82" s="273"/>
      <c r="AB82" s="273"/>
      <c r="AC82" s="272"/>
      <c r="AD82" s="272"/>
      <c r="AE82" s="272"/>
      <c r="AF82" s="272"/>
      <c r="AG82" s="272"/>
      <c r="AH82" s="272"/>
      <c r="AI82" s="272"/>
      <c r="AJ82" s="272"/>
      <c r="AK82" s="272"/>
      <c r="AL82" s="272"/>
      <c r="AM82" s="272"/>
      <c r="AN82" s="272"/>
      <c r="AO82" s="272"/>
      <c r="AP82" s="272"/>
      <c r="AQ82" s="272"/>
    </row>
    <row r="83" spans="2:43" s="274" customFormat="1" x14ac:dyDescent="0.2">
      <c r="B83" s="272"/>
      <c r="C83" s="254"/>
      <c r="D83" s="219"/>
      <c r="E83" s="219"/>
      <c r="F83" s="219"/>
      <c r="G83" s="219"/>
      <c r="H83" s="219"/>
      <c r="I83" s="219"/>
      <c r="J83" s="219"/>
      <c r="K83" s="219"/>
      <c r="L83" s="219"/>
      <c r="M83" s="219"/>
      <c r="N83" s="219"/>
      <c r="O83" s="219"/>
      <c r="P83" s="219"/>
      <c r="Q83" s="219"/>
      <c r="R83" s="273"/>
      <c r="S83" s="273"/>
      <c r="T83" s="273"/>
      <c r="U83" s="273"/>
      <c r="V83" s="273"/>
      <c r="W83" s="273"/>
      <c r="X83" s="273"/>
      <c r="Y83" s="273"/>
      <c r="Z83" s="273"/>
      <c r="AA83" s="273"/>
      <c r="AB83" s="273"/>
      <c r="AC83" s="272"/>
      <c r="AD83" s="272"/>
      <c r="AE83" s="272"/>
      <c r="AF83" s="272"/>
      <c r="AG83" s="272"/>
      <c r="AH83" s="272"/>
      <c r="AI83" s="272"/>
      <c r="AJ83" s="272"/>
      <c r="AK83" s="272"/>
      <c r="AL83" s="272"/>
      <c r="AM83" s="272"/>
      <c r="AN83" s="272"/>
      <c r="AO83" s="272"/>
      <c r="AP83" s="272"/>
      <c r="AQ83" s="272"/>
    </row>
    <row r="84" spans="2:43" s="274" customFormat="1" ht="22.8" customHeight="1" x14ac:dyDescent="0.2">
      <c r="B84" s="254"/>
      <c r="C84" s="254" t="s">
        <v>108</v>
      </c>
      <c r="D84" s="275" t="str">
        <f>IF(D38&lt;=($E$29+$F$29),D49-D12,"")</f>
        <v/>
      </c>
      <c r="E84" s="275" t="str">
        <f>IF(E38&lt;=($E$29+$F$29),E49-E12,"")</f>
        <v/>
      </c>
      <c r="F84" s="275" t="str">
        <f>IF(F38&lt;=($E$29+$F$29),F49-F12,"")</f>
        <v/>
      </c>
      <c r="G84" s="275" t="str">
        <f t="shared" ref="G84:AG84" si="33">IF(G38&lt;=($E$29+$F$29),G49-G12,"")</f>
        <v/>
      </c>
      <c r="H84" s="275" t="str">
        <f t="shared" si="33"/>
        <v/>
      </c>
      <c r="I84" s="275" t="str">
        <f t="shared" si="33"/>
        <v/>
      </c>
      <c r="J84" s="275" t="str">
        <f t="shared" si="33"/>
        <v/>
      </c>
      <c r="K84" s="275" t="str">
        <f t="shared" si="33"/>
        <v/>
      </c>
      <c r="L84" s="275" t="str">
        <f t="shared" si="33"/>
        <v/>
      </c>
      <c r="M84" s="275" t="str">
        <f t="shared" si="33"/>
        <v/>
      </c>
      <c r="N84" s="275" t="str">
        <f t="shared" si="33"/>
        <v/>
      </c>
      <c r="O84" s="275" t="str">
        <f t="shared" si="33"/>
        <v/>
      </c>
      <c r="P84" s="275" t="str">
        <f t="shared" si="33"/>
        <v/>
      </c>
      <c r="Q84" s="275" t="str">
        <f t="shared" si="33"/>
        <v/>
      </c>
      <c r="R84" s="275" t="str">
        <f t="shared" si="33"/>
        <v/>
      </c>
      <c r="S84" s="275" t="str">
        <f t="shared" si="33"/>
        <v/>
      </c>
      <c r="T84" s="275" t="str">
        <f t="shared" si="33"/>
        <v/>
      </c>
      <c r="U84" s="275" t="str">
        <f t="shared" si="33"/>
        <v/>
      </c>
      <c r="V84" s="275" t="str">
        <f t="shared" si="33"/>
        <v/>
      </c>
      <c r="W84" s="275" t="str">
        <f t="shared" si="33"/>
        <v/>
      </c>
      <c r="X84" s="275" t="str">
        <f t="shared" si="33"/>
        <v/>
      </c>
      <c r="Y84" s="275" t="str">
        <f t="shared" si="33"/>
        <v/>
      </c>
      <c r="Z84" s="275" t="str">
        <f t="shared" si="33"/>
        <v/>
      </c>
      <c r="AA84" s="275" t="str">
        <f t="shared" si="33"/>
        <v/>
      </c>
      <c r="AB84" s="275" t="str">
        <f t="shared" si="33"/>
        <v/>
      </c>
      <c r="AC84" s="275" t="str">
        <f t="shared" si="33"/>
        <v/>
      </c>
      <c r="AD84" s="275" t="str">
        <f t="shared" si="33"/>
        <v/>
      </c>
      <c r="AE84" s="275" t="str">
        <f t="shared" si="33"/>
        <v/>
      </c>
      <c r="AF84" s="275" t="str">
        <f t="shared" si="33"/>
        <v/>
      </c>
      <c r="AG84" s="275" t="str">
        <f t="shared" si="33"/>
        <v/>
      </c>
      <c r="AH84" s="275">
        <f t="shared" ref="AH84:AQ84" si="34">AH49-AH12</f>
        <v>0</v>
      </c>
      <c r="AI84" s="275">
        <f t="shared" si="34"/>
        <v>0</v>
      </c>
      <c r="AJ84" s="275">
        <f t="shared" si="34"/>
        <v>0</v>
      </c>
      <c r="AK84" s="275">
        <f t="shared" si="34"/>
        <v>0</v>
      </c>
      <c r="AL84" s="275">
        <f t="shared" si="34"/>
        <v>0</v>
      </c>
      <c r="AM84" s="275">
        <f t="shared" si="34"/>
        <v>0</v>
      </c>
      <c r="AN84" s="275">
        <f t="shared" si="34"/>
        <v>0</v>
      </c>
      <c r="AO84" s="275">
        <f t="shared" si="34"/>
        <v>0</v>
      </c>
      <c r="AP84" s="275">
        <f t="shared" si="34"/>
        <v>0</v>
      </c>
      <c r="AQ84" s="275">
        <f t="shared" si="34"/>
        <v>0</v>
      </c>
    </row>
    <row r="85" spans="2:43" s="216" customFormat="1" ht="18.600000000000001" customHeight="1" x14ac:dyDescent="0.2">
      <c r="B85" s="218"/>
      <c r="C85" s="218" t="s">
        <v>109</v>
      </c>
      <c r="D85" s="275" t="str">
        <f>IF(D38&lt;=($E$29+$F$29),D58-D21,"")</f>
        <v/>
      </c>
      <c r="E85" s="275" t="str">
        <f t="shared" ref="E85:AQ85" si="35">IF(E38&lt;=($E$29+$F$29),E58-E21,"")</f>
        <v/>
      </c>
      <c r="F85" s="275" t="str">
        <f t="shared" si="35"/>
        <v/>
      </c>
      <c r="G85" s="275" t="str">
        <f t="shared" si="35"/>
        <v/>
      </c>
      <c r="H85" s="275" t="str">
        <f t="shared" si="35"/>
        <v/>
      </c>
      <c r="I85" s="275" t="str">
        <f t="shared" si="35"/>
        <v/>
      </c>
      <c r="J85" s="275" t="str">
        <f t="shared" si="35"/>
        <v/>
      </c>
      <c r="K85" s="275" t="str">
        <f t="shared" si="35"/>
        <v/>
      </c>
      <c r="L85" s="275" t="str">
        <f t="shared" si="35"/>
        <v/>
      </c>
      <c r="M85" s="275" t="str">
        <f t="shared" si="35"/>
        <v/>
      </c>
      <c r="N85" s="275" t="str">
        <f t="shared" si="35"/>
        <v/>
      </c>
      <c r="O85" s="275" t="str">
        <f t="shared" si="35"/>
        <v/>
      </c>
      <c r="P85" s="275" t="str">
        <f t="shared" si="35"/>
        <v/>
      </c>
      <c r="Q85" s="275" t="str">
        <f t="shared" si="35"/>
        <v/>
      </c>
      <c r="R85" s="275" t="str">
        <f t="shared" si="35"/>
        <v/>
      </c>
      <c r="S85" s="275" t="str">
        <f t="shared" si="35"/>
        <v/>
      </c>
      <c r="T85" s="275" t="str">
        <f t="shared" si="35"/>
        <v/>
      </c>
      <c r="U85" s="275" t="str">
        <f t="shared" si="35"/>
        <v/>
      </c>
      <c r="V85" s="275" t="str">
        <f t="shared" si="35"/>
        <v/>
      </c>
      <c r="W85" s="275" t="str">
        <f t="shared" si="35"/>
        <v/>
      </c>
      <c r="X85" s="275" t="str">
        <f t="shared" si="35"/>
        <v/>
      </c>
      <c r="Y85" s="275" t="str">
        <f t="shared" si="35"/>
        <v/>
      </c>
      <c r="Z85" s="275" t="str">
        <f t="shared" si="35"/>
        <v/>
      </c>
      <c r="AA85" s="275" t="str">
        <f t="shared" si="35"/>
        <v/>
      </c>
      <c r="AB85" s="275" t="str">
        <f t="shared" si="35"/>
        <v/>
      </c>
      <c r="AC85" s="275" t="str">
        <f t="shared" si="35"/>
        <v/>
      </c>
      <c r="AD85" s="275" t="str">
        <f t="shared" si="35"/>
        <v/>
      </c>
      <c r="AE85" s="275" t="str">
        <f t="shared" si="35"/>
        <v/>
      </c>
      <c r="AF85" s="275" t="str">
        <f t="shared" si="35"/>
        <v/>
      </c>
      <c r="AG85" s="275" t="str">
        <f t="shared" si="35"/>
        <v/>
      </c>
      <c r="AH85" s="275" t="str">
        <f t="shared" si="35"/>
        <v/>
      </c>
      <c r="AI85" s="275" t="str">
        <f t="shared" si="35"/>
        <v/>
      </c>
      <c r="AJ85" s="275" t="str">
        <f t="shared" si="35"/>
        <v/>
      </c>
      <c r="AK85" s="275" t="str">
        <f t="shared" si="35"/>
        <v/>
      </c>
      <c r="AL85" s="275" t="str">
        <f t="shared" si="35"/>
        <v/>
      </c>
      <c r="AM85" s="275" t="str">
        <f t="shared" si="35"/>
        <v/>
      </c>
      <c r="AN85" s="275" t="str">
        <f t="shared" si="35"/>
        <v/>
      </c>
      <c r="AO85" s="275" t="str">
        <f t="shared" si="35"/>
        <v/>
      </c>
      <c r="AP85" s="275" t="str">
        <f t="shared" si="35"/>
        <v/>
      </c>
      <c r="AQ85" s="275">
        <f t="shared" si="35"/>
        <v>-7</v>
      </c>
    </row>
    <row r="86" spans="2:43" s="274" customFormat="1" ht="20.399999999999999" x14ac:dyDescent="0.2">
      <c r="B86" s="224"/>
      <c r="C86" s="224" t="str">
        <f>C59</f>
        <v>FLUX DE NUMERAR NET DIN ACTIVITATEA DE OPERARE</v>
      </c>
      <c r="D86" s="225">
        <f t="shared" ref="D86:AQ86" si="36">D59-D22</f>
        <v>0</v>
      </c>
      <c r="E86" s="225">
        <f t="shared" si="36"/>
        <v>0</v>
      </c>
      <c r="F86" s="225">
        <f t="shared" si="36"/>
        <v>0</v>
      </c>
      <c r="G86" s="225">
        <f t="shared" si="36"/>
        <v>0</v>
      </c>
      <c r="H86" s="225">
        <f t="shared" si="36"/>
        <v>0</v>
      </c>
      <c r="I86" s="225">
        <f t="shared" si="36"/>
        <v>0</v>
      </c>
      <c r="J86" s="225">
        <f t="shared" si="36"/>
        <v>0</v>
      </c>
      <c r="K86" s="225">
        <f t="shared" si="36"/>
        <v>0</v>
      </c>
      <c r="L86" s="225">
        <f t="shared" si="36"/>
        <v>0</v>
      </c>
      <c r="M86" s="225">
        <f t="shared" si="36"/>
        <v>0</v>
      </c>
      <c r="N86" s="225">
        <f t="shared" si="36"/>
        <v>0</v>
      </c>
      <c r="O86" s="225">
        <f t="shared" si="36"/>
        <v>0</v>
      </c>
      <c r="P86" s="225">
        <f t="shared" si="36"/>
        <v>0</v>
      </c>
      <c r="Q86" s="225">
        <f t="shared" si="36"/>
        <v>0</v>
      </c>
      <c r="R86" s="225">
        <f t="shared" si="36"/>
        <v>0</v>
      </c>
      <c r="S86" s="225">
        <f t="shared" si="36"/>
        <v>0</v>
      </c>
      <c r="T86" s="225">
        <f t="shared" si="36"/>
        <v>0</v>
      </c>
      <c r="U86" s="225">
        <f t="shared" si="36"/>
        <v>0</v>
      </c>
      <c r="V86" s="225">
        <f t="shared" si="36"/>
        <v>0</v>
      </c>
      <c r="W86" s="225">
        <f t="shared" si="36"/>
        <v>0</v>
      </c>
      <c r="X86" s="225">
        <f t="shared" si="36"/>
        <v>0</v>
      </c>
      <c r="Y86" s="225">
        <f t="shared" si="36"/>
        <v>0</v>
      </c>
      <c r="Z86" s="225">
        <f t="shared" si="36"/>
        <v>0</v>
      </c>
      <c r="AA86" s="225">
        <f t="shared" si="36"/>
        <v>0</v>
      </c>
      <c r="AB86" s="225">
        <f t="shared" si="36"/>
        <v>0</v>
      </c>
      <c r="AC86" s="225">
        <f t="shared" si="36"/>
        <v>0</v>
      </c>
      <c r="AD86" s="225">
        <f t="shared" si="36"/>
        <v>0</v>
      </c>
      <c r="AE86" s="225">
        <f t="shared" si="36"/>
        <v>0</v>
      </c>
      <c r="AF86" s="225">
        <f t="shared" si="36"/>
        <v>0</v>
      </c>
      <c r="AG86" s="225">
        <f t="shared" si="36"/>
        <v>0</v>
      </c>
      <c r="AH86" s="225">
        <f t="shared" si="36"/>
        <v>7</v>
      </c>
      <c r="AI86" s="225">
        <f t="shared" si="36"/>
        <v>7</v>
      </c>
      <c r="AJ86" s="225">
        <f t="shared" si="36"/>
        <v>7</v>
      </c>
      <c r="AK86" s="225">
        <f t="shared" si="36"/>
        <v>7</v>
      </c>
      <c r="AL86" s="225">
        <f t="shared" si="36"/>
        <v>7</v>
      </c>
      <c r="AM86" s="225">
        <f t="shared" si="36"/>
        <v>7</v>
      </c>
      <c r="AN86" s="225">
        <f t="shared" si="36"/>
        <v>7</v>
      </c>
      <c r="AO86" s="225">
        <f t="shared" si="36"/>
        <v>7</v>
      </c>
      <c r="AP86" s="225">
        <f t="shared" si="36"/>
        <v>7</v>
      </c>
      <c r="AQ86" s="225">
        <f t="shared" si="36"/>
        <v>7</v>
      </c>
    </row>
    <row r="87" spans="2:43" x14ac:dyDescent="0.2">
      <c r="B87" s="222"/>
      <c r="C87" s="222"/>
      <c r="D87" s="275"/>
      <c r="E87" s="275"/>
      <c r="F87" s="275"/>
      <c r="G87" s="275"/>
      <c r="H87" s="275"/>
      <c r="I87" s="275"/>
      <c r="J87" s="275"/>
      <c r="K87" s="275"/>
      <c r="L87" s="275"/>
      <c r="M87" s="275"/>
      <c r="N87" s="275"/>
      <c r="O87" s="275"/>
      <c r="P87" s="275"/>
      <c r="Q87" s="275"/>
      <c r="R87" s="276"/>
      <c r="S87" s="276"/>
      <c r="T87" s="276"/>
      <c r="U87" s="276"/>
      <c r="V87" s="276"/>
      <c r="W87" s="276"/>
      <c r="X87" s="276"/>
      <c r="Y87" s="276"/>
      <c r="Z87" s="276"/>
      <c r="AA87" s="276"/>
      <c r="AB87" s="276"/>
      <c r="AC87" s="276"/>
      <c r="AD87" s="276"/>
      <c r="AE87" s="276"/>
      <c r="AF87" s="276"/>
      <c r="AG87" s="276"/>
      <c r="AH87" s="276"/>
      <c r="AI87" s="276"/>
      <c r="AJ87" s="276"/>
      <c r="AK87" s="276"/>
      <c r="AL87" s="276"/>
      <c r="AM87" s="276"/>
      <c r="AN87" s="276"/>
      <c r="AO87" s="276"/>
      <c r="AP87" s="276"/>
      <c r="AQ87" s="276"/>
    </row>
    <row r="88" spans="2:43" x14ac:dyDescent="0.2">
      <c r="Q88" s="271"/>
      <c r="W88" s="201"/>
    </row>
    <row r="89" spans="2:43" x14ac:dyDescent="0.2">
      <c r="C89" s="224" t="s">
        <v>260</v>
      </c>
      <c r="D89" s="277"/>
    </row>
    <row r="90" spans="2:43" x14ac:dyDescent="0.2">
      <c r="C90" s="255"/>
      <c r="D90" s="277"/>
    </row>
    <row r="91" spans="2:43" x14ac:dyDescent="0.2">
      <c r="C91" s="278" t="s">
        <v>115</v>
      </c>
      <c r="D91" s="277" t="e">
        <f>D84+NPV(Instructiuni!$D$35,'Funding Gap'!E84:AG84)</f>
        <v>#VALUE!</v>
      </c>
    </row>
    <row r="92" spans="2:43" ht="20.399999999999999" x14ac:dyDescent="0.2">
      <c r="C92" s="278" t="s">
        <v>116</v>
      </c>
      <c r="D92" s="277" t="e">
        <f>D85+NPV(Instructiuni!$D$35,E85:AG85)</f>
        <v>#VALUE!</v>
      </c>
    </row>
    <row r="93" spans="2:43" x14ac:dyDescent="0.2">
      <c r="C93" s="279" t="s">
        <v>117</v>
      </c>
      <c r="D93" s="277" t="e">
        <f>D91-D92</f>
        <v>#VALUE!</v>
      </c>
    </row>
    <row r="94" spans="2:43" x14ac:dyDescent="0.2">
      <c r="C94" s="278" t="s">
        <v>118</v>
      </c>
      <c r="D94" s="277">
        <f>Buget_cerere!N106+NPV(Instructiuni!$D$35,Buget_cerere!O106:Q106)</f>
        <v>0</v>
      </c>
    </row>
    <row r="95" spans="2:43" x14ac:dyDescent="0.2">
      <c r="C95" s="279" t="s">
        <v>120</v>
      </c>
      <c r="D95" s="280" t="str">
        <f>IFERROR(IF(D93&gt;0,(D94-D93)/D94,1),"")</f>
        <v/>
      </c>
    </row>
    <row r="96" spans="2:43" ht="20.399999999999999" x14ac:dyDescent="0.2">
      <c r="C96" s="279" t="s">
        <v>119</v>
      </c>
      <c r="D96" s="277" t="e">
        <f>D95*Buget_cerere!C93</f>
        <v>#VALUE!</v>
      </c>
    </row>
  </sheetData>
  <sheetProtection algorithmName="SHA-512" hashValue="BU8P5PCthO4CrDUAmAc2UY1lqJb1kJyLyCLkTwn4w8lxl5Roh35NLrEO9Cn0Q6nmuxWHfzveHK77n5VNNDDl3Q==" saltValue="4r7d5e1SigVIUe7eCvEAkw==" spinCount="100000" sheet="1" objects="1" scenarios="1"/>
  <mergeCells count="16">
    <mergeCell ref="AA80:AL80"/>
    <mergeCell ref="AM80:AQ80"/>
    <mergeCell ref="C2:H2"/>
    <mergeCell ref="C1:N1"/>
    <mergeCell ref="C80:N80"/>
    <mergeCell ref="D40:Q40"/>
    <mergeCell ref="O80:Z80"/>
    <mergeCell ref="C39:N39"/>
    <mergeCell ref="O39:Z39"/>
    <mergeCell ref="O1:Z1"/>
    <mergeCell ref="AA1:AL1"/>
    <mergeCell ref="AM1:AQ1"/>
    <mergeCell ref="B28:C28"/>
    <mergeCell ref="B29:C29"/>
    <mergeCell ref="AA39:AL39"/>
    <mergeCell ref="AM39:AQ39"/>
  </mergeCells>
  <phoneticPr fontId="11" type="noConversion"/>
  <pageMargins left="0.25" right="0.25" top="0.25" bottom="0.25" header="0.05" footer="0.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99720-DE81-4D87-B674-F8661180F752}">
  <dimension ref="A1:O422"/>
  <sheetViews>
    <sheetView workbookViewId="0">
      <selection activeCell="AY26" sqref="AY26"/>
    </sheetView>
  </sheetViews>
  <sheetFormatPr defaultColWidth="9.21875" defaultRowHeight="12" x14ac:dyDescent="0.3"/>
  <cols>
    <col min="1" max="1" width="27.44140625" style="2" customWidth="1"/>
    <col min="2" max="2" width="13" style="6" customWidth="1"/>
    <col min="3" max="3" width="12.33203125" style="7" customWidth="1"/>
    <col min="4" max="7" width="10.5546875" style="6" customWidth="1"/>
    <col min="8" max="8" width="10.5546875" style="6" hidden="1" customWidth="1"/>
    <col min="9" max="14" width="0" style="1" hidden="1" customWidth="1"/>
    <col min="15" max="15" width="0" style="20" hidden="1" customWidth="1"/>
    <col min="16" max="49" width="0" style="1" hidden="1" customWidth="1"/>
    <col min="50" max="16384" width="9.21875" style="1"/>
  </cols>
  <sheetData>
    <row r="1" spans="1:15" ht="36" x14ac:dyDescent="0.3">
      <c r="A1" s="10" t="s">
        <v>82</v>
      </c>
      <c r="B1" s="11" t="s">
        <v>80</v>
      </c>
      <c r="C1" s="11" t="s">
        <v>83</v>
      </c>
      <c r="D1" s="11" t="s">
        <v>84</v>
      </c>
      <c r="E1" s="11" t="s">
        <v>85</v>
      </c>
      <c r="F1" s="17" t="s">
        <v>86</v>
      </c>
      <c r="G1" s="9"/>
      <c r="H1" s="9"/>
      <c r="I1" s="9"/>
      <c r="J1" s="9"/>
      <c r="K1" s="9"/>
      <c r="L1" s="9"/>
      <c r="M1" s="9"/>
      <c r="N1" s="9"/>
      <c r="O1" s="21"/>
    </row>
    <row r="2" spans="1:15" x14ac:dyDescent="0.3">
      <c r="A2" s="5" t="s">
        <v>87</v>
      </c>
      <c r="B2" s="12">
        <v>0</v>
      </c>
      <c r="C2" s="13" t="e">
        <f>B2/$B$32</f>
        <v>#DIV/0!</v>
      </c>
      <c r="D2" s="12">
        <v>0</v>
      </c>
      <c r="E2" s="18" t="str">
        <f>IF(ISERROR(B2/$B$32*D2),"",B2/$B$32*D2)</f>
        <v/>
      </c>
      <c r="F2" s="14" t="str">
        <f>IF(ISERROR(B2/D2),"",B2/D2)</f>
        <v/>
      </c>
      <c r="G2" s="9"/>
      <c r="H2" s="9"/>
    </row>
    <row r="3" spans="1:15" x14ac:dyDescent="0.3">
      <c r="A3" s="5" t="s">
        <v>87</v>
      </c>
      <c r="B3" s="12">
        <v>0</v>
      </c>
      <c r="C3" s="13" t="e">
        <f>B3/$B$32</f>
        <v>#DIV/0!</v>
      </c>
      <c r="D3" s="12">
        <v>0</v>
      </c>
      <c r="E3" s="18" t="str">
        <f t="shared" ref="E3:E31" si="0">IF(ISERROR(B3/$B$32*D3),"",B3/$B$32*D3)</f>
        <v/>
      </c>
      <c r="F3" s="14" t="str">
        <f t="shared" ref="F3:F31" si="1">IF(ISERROR(B3/D3),"",B3/D3)</f>
        <v/>
      </c>
      <c r="G3" s="9"/>
      <c r="H3" s="9"/>
    </row>
    <row r="4" spans="1:15" x14ac:dyDescent="0.3">
      <c r="A4" s="5" t="s">
        <v>87</v>
      </c>
      <c r="B4" s="12">
        <v>0</v>
      </c>
      <c r="C4" s="13" t="e">
        <f>B4/$B$32</f>
        <v>#DIV/0!</v>
      </c>
      <c r="D4" s="12">
        <v>0</v>
      </c>
      <c r="E4" s="18" t="str">
        <f t="shared" si="0"/>
        <v/>
      </c>
      <c r="F4" s="14" t="str">
        <f t="shared" si="1"/>
        <v/>
      </c>
      <c r="G4" s="9"/>
      <c r="H4" s="9"/>
    </row>
    <row r="5" spans="1:15" x14ac:dyDescent="0.3">
      <c r="A5" s="5" t="s">
        <v>87</v>
      </c>
      <c r="B5" s="12">
        <v>0</v>
      </c>
      <c r="C5" s="13" t="e">
        <f>B5/$B$32</f>
        <v>#DIV/0!</v>
      </c>
      <c r="D5" s="12">
        <v>0</v>
      </c>
      <c r="E5" s="18" t="str">
        <f t="shared" si="0"/>
        <v/>
      </c>
      <c r="F5" s="14" t="str">
        <f t="shared" si="1"/>
        <v/>
      </c>
      <c r="G5" s="9"/>
      <c r="H5" s="9"/>
    </row>
    <row r="6" spans="1:15" x14ac:dyDescent="0.3">
      <c r="A6" s="5" t="s">
        <v>87</v>
      </c>
      <c r="B6" s="12">
        <v>0</v>
      </c>
      <c r="C6" s="13" t="e">
        <f t="shared" ref="C6:C16" si="2">B6/$B$32</f>
        <v>#DIV/0!</v>
      </c>
      <c r="D6" s="12">
        <v>0</v>
      </c>
      <c r="E6" s="18" t="str">
        <f t="shared" si="0"/>
        <v/>
      </c>
      <c r="F6" s="14" t="str">
        <f t="shared" si="1"/>
        <v/>
      </c>
      <c r="G6" s="9"/>
      <c r="H6" s="9"/>
    </row>
    <row r="7" spans="1:15" x14ac:dyDescent="0.3">
      <c r="A7" s="5" t="s">
        <v>87</v>
      </c>
      <c r="B7" s="12">
        <v>0</v>
      </c>
      <c r="C7" s="13" t="e">
        <f t="shared" si="2"/>
        <v>#DIV/0!</v>
      </c>
      <c r="D7" s="12">
        <v>0</v>
      </c>
      <c r="E7" s="18" t="str">
        <f t="shared" si="0"/>
        <v/>
      </c>
      <c r="F7" s="14" t="str">
        <f t="shared" si="1"/>
        <v/>
      </c>
      <c r="G7" s="9"/>
      <c r="H7" s="9"/>
    </row>
    <row r="8" spans="1:15" x14ac:dyDescent="0.3">
      <c r="A8" s="5" t="s">
        <v>87</v>
      </c>
      <c r="B8" s="12">
        <v>0</v>
      </c>
      <c r="C8" s="13" t="e">
        <f t="shared" si="2"/>
        <v>#DIV/0!</v>
      </c>
      <c r="D8" s="12">
        <v>0</v>
      </c>
      <c r="E8" s="18" t="str">
        <f t="shared" si="0"/>
        <v/>
      </c>
      <c r="F8" s="14" t="str">
        <f t="shared" si="1"/>
        <v/>
      </c>
      <c r="G8" s="9"/>
      <c r="H8" s="9"/>
    </row>
    <row r="9" spans="1:15" x14ac:dyDescent="0.3">
      <c r="A9" s="5" t="s">
        <v>87</v>
      </c>
      <c r="B9" s="12">
        <v>0</v>
      </c>
      <c r="C9" s="13" t="e">
        <f t="shared" si="2"/>
        <v>#DIV/0!</v>
      </c>
      <c r="D9" s="12">
        <v>0</v>
      </c>
      <c r="E9" s="18" t="str">
        <f t="shared" si="0"/>
        <v/>
      </c>
      <c r="F9" s="14" t="str">
        <f t="shared" si="1"/>
        <v/>
      </c>
      <c r="G9" s="9"/>
      <c r="H9" s="9"/>
    </row>
    <row r="10" spans="1:15" x14ac:dyDescent="0.3">
      <c r="A10" s="5" t="s">
        <v>87</v>
      </c>
      <c r="B10" s="12">
        <v>0</v>
      </c>
      <c r="C10" s="13" t="e">
        <f t="shared" si="2"/>
        <v>#DIV/0!</v>
      </c>
      <c r="D10" s="12">
        <v>0</v>
      </c>
      <c r="E10" s="18" t="str">
        <f t="shared" si="0"/>
        <v/>
      </c>
      <c r="F10" s="14" t="str">
        <f t="shared" si="1"/>
        <v/>
      </c>
      <c r="G10" s="9"/>
      <c r="H10" s="9"/>
    </row>
    <row r="11" spans="1:15" x14ac:dyDescent="0.3">
      <c r="A11" s="5" t="s">
        <v>87</v>
      </c>
      <c r="B11" s="12">
        <v>0</v>
      </c>
      <c r="C11" s="13" t="e">
        <f t="shared" si="2"/>
        <v>#DIV/0!</v>
      </c>
      <c r="D11" s="12">
        <v>0</v>
      </c>
      <c r="E11" s="18" t="str">
        <f t="shared" si="0"/>
        <v/>
      </c>
      <c r="F11" s="14" t="str">
        <f t="shared" si="1"/>
        <v/>
      </c>
      <c r="G11" s="9"/>
      <c r="H11" s="9"/>
    </row>
    <row r="12" spans="1:15" x14ac:dyDescent="0.3">
      <c r="A12" s="5" t="s">
        <v>87</v>
      </c>
      <c r="B12" s="12">
        <v>0</v>
      </c>
      <c r="C12" s="13" t="e">
        <f t="shared" si="2"/>
        <v>#DIV/0!</v>
      </c>
      <c r="D12" s="12">
        <v>0</v>
      </c>
      <c r="E12" s="18" t="str">
        <f t="shared" si="0"/>
        <v/>
      </c>
      <c r="F12" s="14" t="str">
        <f t="shared" si="1"/>
        <v/>
      </c>
      <c r="G12" s="9"/>
      <c r="H12" s="9"/>
    </row>
    <row r="13" spans="1:15" x14ac:dyDescent="0.3">
      <c r="A13" s="5" t="s">
        <v>87</v>
      </c>
      <c r="B13" s="12">
        <v>0</v>
      </c>
      <c r="C13" s="13" t="e">
        <f t="shared" si="2"/>
        <v>#DIV/0!</v>
      </c>
      <c r="D13" s="12">
        <v>0</v>
      </c>
      <c r="E13" s="18" t="str">
        <f t="shared" si="0"/>
        <v/>
      </c>
      <c r="F13" s="14" t="str">
        <f t="shared" si="1"/>
        <v/>
      </c>
      <c r="G13" s="9"/>
      <c r="H13" s="9"/>
    </row>
    <row r="14" spans="1:15" x14ac:dyDescent="0.3">
      <c r="A14" s="5" t="s">
        <v>87</v>
      </c>
      <c r="B14" s="12">
        <v>0</v>
      </c>
      <c r="C14" s="13" t="e">
        <f t="shared" si="2"/>
        <v>#DIV/0!</v>
      </c>
      <c r="D14" s="12">
        <v>0</v>
      </c>
      <c r="E14" s="18" t="str">
        <f t="shared" si="0"/>
        <v/>
      </c>
      <c r="F14" s="14" t="str">
        <f t="shared" si="1"/>
        <v/>
      </c>
      <c r="G14" s="9"/>
      <c r="H14" s="9"/>
    </row>
    <row r="15" spans="1:15" x14ac:dyDescent="0.3">
      <c r="A15" s="5" t="s">
        <v>87</v>
      </c>
      <c r="B15" s="12">
        <v>0</v>
      </c>
      <c r="C15" s="13" t="e">
        <f t="shared" si="2"/>
        <v>#DIV/0!</v>
      </c>
      <c r="D15" s="12">
        <v>0</v>
      </c>
      <c r="E15" s="18" t="str">
        <f t="shared" si="0"/>
        <v/>
      </c>
      <c r="F15" s="14" t="str">
        <f t="shared" si="1"/>
        <v/>
      </c>
      <c r="G15" s="9"/>
      <c r="H15" s="9"/>
    </row>
    <row r="16" spans="1:15" x14ac:dyDescent="0.3">
      <c r="A16" s="5" t="s">
        <v>87</v>
      </c>
      <c r="B16" s="12">
        <v>0</v>
      </c>
      <c r="C16" s="13" t="e">
        <f t="shared" si="2"/>
        <v>#DIV/0!</v>
      </c>
      <c r="D16" s="12">
        <v>0</v>
      </c>
      <c r="E16" s="18" t="str">
        <f t="shared" si="0"/>
        <v/>
      </c>
      <c r="F16" s="14" t="str">
        <f t="shared" si="1"/>
        <v/>
      </c>
      <c r="G16" s="9"/>
      <c r="H16" s="9"/>
    </row>
    <row r="17" spans="1:8" x14ac:dyDescent="0.3">
      <c r="A17" s="5" t="s">
        <v>87</v>
      </c>
      <c r="B17" s="12">
        <v>0</v>
      </c>
      <c r="C17" s="13" t="e">
        <f>B17/$B$32</f>
        <v>#DIV/0!</v>
      </c>
      <c r="D17" s="12">
        <v>0</v>
      </c>
      <c r="E17" s="18" t="str">
        <f t="shared" si="0"/>
        <v/>
      </c>
      <c r="F17" s="14" t="str">
        <f t="shared" si="1"/>
        <v/>
      </c>
      <c r="G17" s="9"/>
      <c r="H17" s="9"/>
    </row>
    <row r="18" spans="1:8" x14ac:dyDescent="0.3">
      <c r="A18" s="5" t="s">
        <v>87</v>
      </c>
      <c r="B18" s="12">
        <v>0</v>
      </c>
      <c r="C18" s="13" t="e">
        <f>B18/$B$32</f>
        <v>#DIV/0!</v>
      </c>
      <c r="D18" s="12">
        <v>0</v>
      </c>
      <c r="E18" s="18" t="str">
        <f t="shared" si="0"/>
        <v/>
      </c>
      <c r="F18" s="14" t="str">
        <f t="shared" si="1"/>
        <v/>
      </c>
      <c r="G18" s="9"/>
      <c r="H18" s="9"/>
    </row>
    <row r="19" spans="1:8" x14ac:dyDescent="0.3">
      <c r="A19" s="5" t="s">
        <v>87</v>
      </c>
      <c r="B19" s="12">
        <v>0</v>
      </c>
      <c r="C19" s="13" t="e">
        <f>B19/$B$32</f>
        <v>#DIV/0!</v>
      </c>
      <c r="D19" s="12">
        <v>0</v>
      </c>
      <c r="E19" s="18" t="str">
        <f t="shared" si="0"/>
        <v/>
      </c>
      <c r="F19" s="14" t="str">
        <f t="shared" si="1"/>
        <v/>
      </c>
      <c r="G19" s="9"/>
      <c r="H19" s="9"/>
    </row>
    <row r="20" spans="1:8" x14ac:dyDescent="0.3">
      <c r="A20" s="5" t="s">
        <v>87</v>
      </c>
      <c r="B20" s="12">
        <v>0</v>
      </c>
      <c r="C20" s="13" t="e">
        <f t="shared" ref="C20:C31" si="3">B20/$B$32</f>
        <v>#DIV/0!</v>
      </c>
      <c r="D20" s="12">
        <v>0</v>
      </c>
      <c r="E20" s="18" t="str">
        <f t="shared" si="0"/>
        <v/>
      </c>
      <c r="F20" s="14" t="str">
        <f t="shared" si="1"/>
        <v/>
      </c>
      <c r="G20" s="9"/>
      <c r="H20" s="9"/>
    </row>
    <row r="21" spans="1:8" x14ac:dyDescent="0.3">
      <c r="A21" s="5" t="s">
        <v>87</v>
      </c>
      <c r="B21" s="12">
        <v>0</v>
      </c>
      <c r="C21" s="13" t="e">
        <f t="shared" si="3"/>
        <v>#DIV/0!</v>
      </c>
      <c r="D21" s="12">
        <v>0</v>
      </c>
      <c r="E21" s="18" t="str">
        <f t="shared" si="0"/>
        <v/>
      </c>
      <c r="F21" s="14" t="str">
        <f t="shared" si="1"/>
        <v/>
      </c>
      <c r="G21" s="9"/>
      <c r="H21" s="9"/>
    </row>
    <row r="22" spans="1:8" x14ac:dyDescent="0.3">
      <c r="A22" s="5" t="s">
        <v>87</v>
      </c>
      <c r="B22" s="12">
        <v>0</v>
      </c>
      <c r="C22" s="13" t="e">
        <f t="shared" si="3"/>
        <v>#DIV/0!</v>
      </c>
      <c r="D22" s="12">
        <v>0</v>
      </c>
      <c r="E22" s="18" t="str">
        <f t="shared" si="0"/>
        <v/>
      </c>
      <c r="F22" s="14" t="str">
        <f t="shared" si="1"/>
        <v/>
      </c>
      <c r="G22" s="9"/>
      <c r="H22" s="9"/>
    </row>
    <row r="23" spans="1:8" x14ac:dyDescent="0.3">
      <c r="A23" s="5" t="s">
        <v>87</v>
      </c>
      <c r="B23" s="12">
        <v>0</v>
      </c>
      <c r="C23" s="13" t="e">
        <f t="shared" si="3"/>
        <v>#DIV/0!</v>
      </c>
      <c r="D23" s="12">
        <v>0</v>
      </c>
      <c r="E23" s="18" t="str">
        <f t="shared" si="0"/>
        <v/>
      </c>
      <c r="F23" s="14" t="str">
        <f t="shared" si="1"/>
        <v/>
      </c>
      <c r="G23" s="9"/>
      <c r="H23" s="9"/>
    </row>
    <row r="24" spans="1:8" x14ac:dyDescent="0.3">
      <c r="A24" s="5" t="s">
        <v>87</v>
      </c>
      <c r="B24" s="12">
        <v>0</v>
      </c>
      <c r="C24" s="13" t="e">
        <f t="shared" si="3"/>
        <v>#DIV/0!</v>
      </c>
      <c r="D24" s="12">
        <v>0</v>
      </c>
      <c r="E24" s="18" t="str">
        <f t="shared" si="0"/>
        <v/>
      </c>
      <c r="F24" s="14" t="str">
        <f t="shared" si="1"/>
        <v/>
      </c>
      <c r="G24" s="9"/>
      <c r="H24" s="9"/>
    </row>
    <row r="25" spans="1:8" x14ac:dyDescent="0.3">
      <c r="A25" s="5" t="s">
        <v>87</v>
      </c>
      <c r="B25" s="12">
        <v>0</v>
      </c>
      <c r="C25" s="13" t="e">
        <f t="shared" si="3"/>
        <v>#DIV/0!</v>
      </c>
      <c r="D25" s="12">
        <v>0</v>
      </c>
      <c r="E25" s="18" t="str">
        <f t="shared" si="0"/>
        <v/>
      </c>
      <c r="F25" s="14" t="str">
        <f t="shared" si="1"/>
        <v/>
      </c>
      <c r="G25" s="9"/>
      <c r="H25" s="9"/>
    </row>
    <row r="26" spans="1:8" x14ac:dyDescent="0.3">
      <c r="A26" s="5" t="s">
        <v>87</v>
      </c>
      <c r="B26" s="12">
        <v>0</v>
      </c>
      <c r="C26" s="13" t="e">
        <f t="shared" si="3"/>
        <v>#DIV/0!</v>
      </c>
      <c r="D26" s="12">
        <v>0</v>
      </c>
      <c r="E26" s="18" t="str">
        <f t="shared" si="0"/>
        <v/>
      </c>
      <c r="F26" s="14" t="str">
        <f t="shared" si="1"/>
        <v/>
      </c>
      <c r="G26" s="9"/>
      <c r="H26" s="9"/>
    </row>
    <row r="27" spans="1:8" x14ac:dyDescent="0.3">
      <c r="A27" s="5" t="s">
        <v>87</v>
      </c>
      <c r="B27" s="12">
        <v>0</v>
      </c>
      <c r="C27" s="13" t="e">
        <f t="shared" si="3"/>
        <v>#DIV/0!</v>
      </c>
      <c r="D27" s="12">
        <v>0</v>
      </c>
      <c r="E27" s="18" t="str">
        <f t="shared" si="0"/>
        <v/>
      </c>
      <c r="F27" s="14" t="str">
        <f t="shared" si="1"/>
        <v/>
      </c>
      <c r="G27" s="9"/>
      <c r="H27" s="9"/>
    </row>
    <row r="28" spans="1:8" x14ac:dyDescent="0.3">
      <c r="A28" s="5" t="s">
        <v>87</v>
      </c>
      <c r="B28" s="12">
        <v>0</v>
      </c>
      <c r="C28" s="13" t="e">
        <f t="shared" si="3"/>
        <v>#DIV/0!</v>
      </c>
      <c r="D28" s="12">
        <v>0</v>
      </c>
      <c r="E28" s="18" t="str">
        <f t="shared" si="0"/>
        <v/>
      </c>
      <c r="F28" s="14" t="str">
        <f t="shared" si="1"/>
        <v/>
      </c>
      <c r="G28" s="9"/>
      <c r="H28" s="9"/>
    </row>
    <row r="29" spans="1:8" x14ac:dyDescent="0.3">
      <c r="A29" s="5" t="s">
        <v>87</v>
      </c>
      <c r="B29" s="12">
        <v>0</v>
      </c>
      <c r="C29" s="13" t="e">
        <f t="shared" si="3"/>
        <v>#DIV/0!</v>
      </c>
      <c r="D29" s="12">
        <v>0</v>
      </c>
      <c r="E29" s="18" t="str">
        <f t="shared" si="0"/>
        <v/>
      </c>
      <c r="F29" s="14" t="str">
        <f t="shared" si="1"/>
        <v/>
      </c>
      <c r="G29" s="9"/>
      <c r="H29" s="9"/>
    </row>
    <row r="30" spans="1:8" x14ac:dyDescent="0.3">
      <c r="A30" s="5" t="s">
        <v>87</v>
      </c>
      <c r="B30" s="12">
        <v>0</v>
      </c>
      <c r="C30" s="13" t="e">
        <f t="shared" si="3"/>
        <v>#DIV/0!</v>
      </c>
      <c r="D30" s="12">
        <v>0</v>
      </c>
      <c r="E30" s="18" t="str">
        <f t="shared" si="0"/>
        <v/>
      </c>
      <c r="F30" s="14" t="str">
        <f t="shared" si="1"/>
        <v/>
      </c>
      <c r="G30" s="9"/>
      <c r="H30" s="9"/>
    </row>
    <row r="31" spans="1:8" x14ac:dyDescent="0.3">
      <c r="A31" s="5" t="s">
        <v>87</v>
      </c>
      <c r="B31" s="12">
        <v>0</v>
      </c>
      <c r="C31" s="13" t="e">
        <f t="shared" si="3"/>
        <v>#DIV/0!</v>
      </c>
      <c r="D31" s="12">
        <v>0</v>
      </c>
      <c r="E31" s="18" t="str">
        <f t="shared" si="0"/>
        <v/>
      </c>
      <c r="F31" s="14" t="str">
        <f t="shared" si="1"/>
        <v/>
      </c>
      <c r="G31" s="9"/>
      <c r="H31" s="9"/>
    </row>
    <row r="32" spans="1:8" x14ac:dyDescent="0.3">
      <c r="A32" s="4" t="s">
        <v>0</v>
      </c>
      <c r="B32" s="15">
        <f>SUM(B2:B31)</f>
        <v>0</v>
      </c>
      <c r="C32" s="16" t="e">
        <f>SUM(C2:C31)</f>
        <v>#DIV/0!</v>
      </c>
      <c r="D32" s="15"/>
      <c r="E32" s="15">
        <f>ROUNDUP(SUM(E2:E31),0)</f>
        <v>0</v>
      </c>
      <c r="F32" s="15">
        <f>ROUNDUP(SUM(F2:F31),0)</f>
        <v>0</v>
      </c>
      <c r="G32" s="8"/>
      <c r="H32" s="8"/>
    </row>
    <row r="34" hidden="1" x14ac:dyDescent="0.3"/>
    <row r="35" hidden="1" x14ac:dyDescent="0.3"/>
    <row r="36" hidden="1" x14ac:dyDescent="0.3"/>
    <row r="37" hidden="1" x14ac:dyDescent="0.3"/>
    <row r="38" hidden="1" x14ac:dyDescent="0.3"/>
    <row r="39" hidden="1" x14ac:dyDescent="0.3"/>
    <row r="40" hidden="1" x14ac:dyDescent="0.3"/>
    <row r="41" hidden="1" x14ac:dyDescent="0.3"/>
    <row r="42" hidden="1" x14ac:dyDescent="0.3"/>
    <row r="43" hidden="1" x14ac:dyDescent="0.3"/>
    <row r="44" hidden="1" x14ac:dyDescent="0.3"/>
    <row r="45" hidden="1" x14ac:dyDescent="0.3"/>
    <row r="46" hidden="1" x14ac:dyDescent="0.3"/>
    <row r="47" hidden="1" x14ac:dyDescent="0.3"/>
    <row r="48" hidden="1" x14ac:dyDescent="0.3"/>
    <row r="49" hidden="1" x14ac:dyDescent="0.3"/>
    <row r="50" hidden="1" x14ac:dyDescent="0.3"/>
    <row r="51" hidden="1" x14ac:dyDescent="0.3"/>
    <row r="52" hidden="1" x14ac:dyDescent="0.3"/>
    <row r="53" hidden="1" x14ac:dyDescent="0.3"/>
    <row r="54" hidden="1" x14ac:dyDescent="0.3"/>
    <row r="55" hidden="1" x14ac:dyDescent="0.3"/>
    <row r="56" hidden="1" x14ac:dyDescent="0.3"/>
    <row r="57" hidden="1" x14ac:dyDescent="0.3"/>
    <row r="58" hidden="1" x14ac:dyDescent="0.3"/>
    <row r="59" hidden="1" x14ac:dyDescent="0.3"/>
    <row r="60" hidden="1" x14ac:dyDescent="0.3"/>
    <row r="61" hidden="1" x14ac:dyDescent="0.3"/>
    <row r="62" hidden="1" x14ac:dyDescent="0.3"/>
    <row r="63" hidden="1" x14ac:dyDescent="0.3"/>
    <row r="64" hidden="1" x14ac:dyDescent="0.3"/>
    <row r="65" hidden="1" x14ac:dyDescent="0.3"/>
    <row r="66" hidden="1" x14ac:dyDescent="0.3"/>
    <row r="67" hidden="1" x14ac:dyDescent="0.3"/>
    <row r="68" hidden="1" x14ac:dyDescent="0.3"/>
    <row r="69" hidden="1" x14ac:dyDescent="0.3"/>
    <row r="70" hidden="1" x14ac:dyDescent="0.3"/>
    <row r="71" hidden="1" x14ac:dyDescent="0.3"/>
    <row r="72" hidden="1" x14ac:dyDescent="0.3"/>
    <row r="73" hidden="1" x14ac:dyDescent="0.3"/>
    <row r="74" hidden="1" x14ac:dyDescent="0.3"/>
    <row r="75" hidden="1" x14ac:dyDescent="0.3"/>
    <row r="76" hidden="1" x14ac:dyDescent="0.3"/>
    <row r="77" hidden="1" x14ac:dyDescent="0.3"/>
    <row r="78" hidden="1" x14ac:dyDescent="0.3"/>
    <row r="79" hidden="1" x14ac:dyDescent="0.3"/>
    <row r="80" hidden="1" x14ac:dyDescent="0.3"/>
    <row r="81" hidden="1" x14ac:dyDescent="0.3"/>
    <row r="82" hidden="1" x14ac:dyDescent="0.3"/>
    <row r="83" hidden="1" x14ac:dyDescent="0.3"/>
    <row r="84" hidden="1" x14ac:dyDescent="0.3"/>
    <row r="85" hidden="1" x14ac:dyDescent="0.3"/>
    <row r="86" hidden="1" x14ac:dyDescent="0.3"/>
    <row r="87" hidden="1" x14ac:dyDescent="0.3"/>
    <row r="88" hidden="1" x14ac:dyDescent="0.3"/>
    <row r="89" hidden="1" x14ac:dyDescent="0.3"/>
    <row r="90" hidden="1" x14ac:dyDescent="0.3"/>
    <row r="91" hidden="1" x14ac:dyDescent="0.3"/>
    <row r="92" hidden="1" x14ac:dyDescent="0.3"/>
    <row r="93" hidden="1" x14ac:dyDescent="0.3"/>
    <row r="94" hidden="1" x14ac:dyDescent="0.3"/>
    <row r="95" hidden="1" x14ac:dyDescent="0.3"/>
    <row r="96" hidden="1" x14ac:dyDescent="0.3"/>
    <row r="97" hidden="1" x14ac:dyDescent="0.3"/>
    <row r="98" hidden="1" x14ac:dyDescent="0.3"/>
    <row r="99" hidden="1" x14ac:dyDescent="0.3"/>
    <row r="100" hidden="1" x14ac:dyDescent="0.3"/>
    <row r="101" hidden="1" x14ac:dyDescent="0.3"/>
    <row r="102" hidden="1" x14ac:dyDescent="0.3"/>
    <row r="103" hidden="1" x14ac:dyDescent="0.3"/>
    <row r="104" hidden="1" x14ac:dyDescent="0.3"/>
    <row r="105" hidden="1" x14ac:dyDescent="0.3"/>
    <row r="106" hidden="1" x14ac:dyDescent="0.3"/>
    <row r="107" hidden="1" x14ac:dyDescent="0.3"/>
    <row r="108" hidden="1" x14ac:dyDescent="0.3"/>
    <row r="109" hidden="1" x14ac:dyDescent="0.3"/>
    <row r="110" hidden="1" x14ac:dyDescent="0.3"/>
    <row r="111" hidden="1" x14ac:dyDescent="0.3"/>
    <row r="112" hidden="1" x14ac:dyDescent="0.3"/>
    <row r="113" hidden="1" x14ac:dyDescent="0.3"/>
    <row r="114" hidden="1" x14ac:dyDescent="0.3"/>
    <row r="115" hidden="1" x14ac:dyDescent="0.3"/>
    <row r="116" hidden="1" x14ac:dyDescent="0.3"/>
    <row r="117" hidden="1" x14ac:dyDescent="0.3"/>
    <row r="118" hidden="1" x14ac:dyDescent="0.3"/>
    <row r="119" hidden="1" x14ac:dyDescent="0.3"/>
    <row r="120" hidden="1" x14ac:dyDescent="0.3"/>
    <row r="121" hidden="1" x14ac:dyDescent="0.3"/>
    <row r="122" hidden="1" x14ac:dyDescent="0.3"/>
    <row r="123" hidden="1" x14ac:dyDescent="0.3"/>
    <row r="124" hidden="1" x14ac:dyDescent="0.3"/>
    <row r="125" hidden="1" x14ac:dyDescent="0.3"/>
    <row r="126" hidden="1" x14ac:dyDescent="0.3"/>
    <row r="127" hidden="1" x14ac:dyDescent="0.3"/>
    <row r="128" hidden="1" x14ac:dyDescent="0.3"/>
    <row r="129" hidden="1" x14ac:dyDescent="0.3"/>
    <row r="130" hidden="1" x14ac:dyDescent="0.3"/>
    <row r="131" hidden="1" x14ac:dyDescent="0.3"/>
    <row r="132" hidden="1" x14ac:dyDescent="0.3"/>
    <row r="133" hidden="1" x14ac:dyDescent="0.3"/>
    <row r="134" hidden="1" x14ac:dyDescent="0.3"/>
    <row r="135" hidden="1" x14ac:dyDescent="0.3"/>
    <row r="136" hidden="1" x14ac:dyDescent="0.3"/>
    <row r="137" hidden="1" x14ac:dyDescent="0.3"/>
    <row r="138" hidden="1" x14ac:dyDescent="0.3"/>
    <row r="139" hidden="1" x14ac:dyDescent="0.3"/>
    <row r="140" hidden="1" x14ac:dyDescent="0.3"/>
    <row r="141" hidden="1" x14ac:dyDescent="0.3"/>
    <row r="142" hidden="1" x14ac:dyDescent="0.3"/>
    <row r="143" hidden="1" x14ac:dyDescent="0.3"/>
    <row r="144" hidden="1" x14ac:dyDescent="0.3"/>
    <row r="145" hidden="1" x14ac:dyDescent="0.3"/>
    <row r="146" hidden="1" x14ac:dyDescent="0.3"/>
    <row r="147" hidden="1" x14ac:dyDescent="0.3"/>
    <row r="148" hidden="1" x14ac:dyDescent="0.3"/>
    <row r="149" hidden="1" x14ac:dyDescent="0.3"/>
    <row r="150" hidden="1" x14ac:dyDescent="0.3"/>
    <row r="151" hidden="1" x14ac:dyDescent="0.3"/>
    <row r="152" hidden="1" x14ac:dyDescent="0.3"/>
    <row r="153" hidden="1" x14ac:dyDescent="0.3"/>
    <row r="154" hidden="1" x14ac:dyDescent="0.3"/>
    <row r="155" hidden="1" x14ac:dyDescent="0.3"/>
    <row r="156" hidden="1" x14ac:dyDescent="0.3"/>
    <row r="157" hidden="1" x14ac:dyDescent="0.3"/>
    <row r="158" hidden="1" x14ac:dyDescent="0.3"/>
    <row r="159" hidden="1" x14ac:dyDescent="0.3"/>
    <row r="160" hidden="1" x14ac:dyDescent="0.3"/>
    <row r="161" hidden="1" x14ac:dyDescent="0.3"/>
    <row r="162" hidden="1" x14ac:dyDescent="0.3"/>
    <row r="163" hidden="1" x14ac:dyDescent="0.3"/>
    <row r="164" hidden="1" x14ac:dyDescent="0.3"/>
    <row r="165" hidden="1" x14ac:dyDescent="0.3"/>
    <row r="166" hidden="1" x14ac:dyDescent="0.3"/>
    <row r="167" hidden="1" x14ac:dyDescent="0.3"/>
    <row r="168" hidden="1" x14ac:dyDescent="0.3"/>
    <row r="169" hidden="1" x14ac:dyDescent="0.3"/>
    <row r="170" hidden="1" x14ac:dyDescent="0.3"/>
    <row r="171" hidden="1" x14ac:dyDescent="0.3"/>
    <row r="172" hidden="1" x14ac:dyDescent="0.3"/>
    <row r="173" hidden="1" x14ac:dyDescent="0.3"/>
    <row r="174" hidden="1" x14ac:dyDescent="0.3"/>
    <row r="175" hidden="1" x14ac:dyDescent="0.3"/>
    <row r="176" hidden="1" x14ac:dyDescent="0.3"/>
    <row r="177" hidden="1" x14ac:dyDescent="0.3"/>
    <row r="178" hidden="1" x14ac:dyDescent="0.3"/>
    <row r="179" hidden="1" x14ac:dyDescent="0.3"/>
    <row r="180" hidden="1" x14ac:dyDescent="0.3"/>
    <row r="181" hidden="1" x14ac:dyDescent="0.3"/>
    <row r="182" hidden="1" x14ac:dyDescent="0.3"/>
    <row r="183" hidden="1" x14ac:dyDescent="0.3"/>
    <row r="184" hidden="1" x14ac:dyDescent="0.3"/>
    <row r="185" hidden="1" x14ac:dyDescent="0.3"/>
    <row r="186" hidden="1" x14ac:dyDescent="0.3"/>
    <row r="187" hidden="1" x14ac:dyDescent="0.3"/>
    <row r="188" hidden="1" x14ac:dyDescent="0.3"/>
    <row r="189" hidden="1" x14ac:dyDescent="0.3"/>
    <row r="190" hidden="1" x14ac:dyDescent="0.3"/>
    <row r="191" hidden="1" x14ac:dyDescent="0.3"/>
    <row r="192" hidden="1" x14ac:dyDescent="0.3"/>
    <row r="193" hidden="1" x14ac:dyDescent="0.3"/>
    <row r="194" hidden="1" x14ac:dyDescent="0.3"/>
    <row r="195" hidden="1" x14ac:dyDescent="0.3"/>
    <row r="196" hidden="1" x14ac:dyDescent="0.3"/>
    <row r="197" hidden="1" x14ac:dyDescent="0.3"/>
    <row r="198" hidden="1" x14ac:dyDescent="0.3"/>
    <row r="199" hidden="1" x14ac:dyDescent="0.3"/>
    <row r="200" hidden="1" x14ac:dyDescent="0.3"/>
    <row r="201" hidden="1" x14ac:dyDescent="0.3"/>
    <row r="202" hidden="1" x14ac:dyDescent="0.3"/>
    <row r="203" hidden="1" x14ac:dyDescent="0.3"/>
    <row r="204" hidden="1" x14ac:dyDescent="0.3"/>
    <row r="205" hidden="1" x14ac:dyDescent="0.3"/>
    <row r="206" hidden="1" x14ac:dyDescent="0.3"/>
    <row r="207" hidden="1" x14ac:dyDescent="0.3"/>
    <row r="208" hidden="1" x14ac:dyDescent="0.3"/>
    <row r="209" hidden="1" x14ac:dyDescent="0.3"/>
    <row r="210" hidden="1" x14ac:dyDescent="0.3"/>
    <row r="211" hidden="1" x14ac:dyDescent="0.3"/>
    <row r="212" hidden="1" x14ac:dyDescent="0.3"/>
    <row r="213" hidden="1" x14ac:dyDescent="0.3"/>
    <row r="214" hidden="1" x14ac:dyDescent="0.3"/>
    <row r="215" hidden="1" x14ac:dyDescent="0.3"/>
    <row r="216" hidden="1" x14ac:dyDescent="0.3"/>
    <row r="217" hidden="1" x14ac:dyDescent="0.3"/>
    <row r="218" hidden="1" x14ac:dyDescent="0.3"/>
    <row r="219" hidden="1" x14ac:dyDescent="0.3"/>
    <row r="220" hidden="1" x14ac:dyDescent="0.3"/>
    <row r="221" hidden="1" x14ac:dyDescent="0.3"/>
    <row r="222" hidden="1" x14ac:dyDescent="0.3"/>
    <row r="223" hidden="1" x14ac:dyDescent="0.3"/>
    <row r="224" hidden="1" x14ac:dyDescent="0.3"/>
    <row r="225" hidden="1" x14ac:dyDescent="0.3"/>
    <row r="226" hidden="1" x14ac:dyDescent="0.3"/>
    <row r="227" hidden="1" x14ac:dyDescent="0.3"/>
    <row r="228" hidden="1" x14ac:dyDescent="0.3"/>
    <row r="229" hidden="1" x14ac:dyDescent="0.3"/>
    <row r="230" hidden="1" x14ac:dyDescent="0.3"/>
    <row r="231" hidden="1" x14ac:dyDescent="0.3"/>
    <row r="232" hidden="1" x14ac:dyDescent="0.3"/>
    <row r="233" hidden="1" x14ac:dyDescent="0.3"/>
    <row r="234" hidden="1" x14ac:dyDescent="0.3"/>
    <row r="235" hidden="1" x14ac:dyDescent="0.3"/>
    <row r="236" hidden="1" x14ac:dyDescent="0.3"/>
    <row r="237" hidden="1" x14ac:dyDescent="0.3"/>
    <row r="238" hidden="1" x14ac:dyDescent="0.3"/>
    <row r="239" hidden="1" x14ac:dyDescent="0.3"/>
    <row r="240" hidden="1" x14ac:dyDescent="0.3"/>
    <row r="241" hidden="1" x14ac:dyDescent="0.3"/>
    <row r="242" hidden="1" x14ac:dyDescent="0.3"/>
    <row r="243" hidden="1" x14ac:dyDescent="0.3"/>
    <row r="244" hidden="1" x14ac:dyDescent="0.3"/>
    <row r="245" hidden="1" x14ac:dyDescent="0.3"/>
    <row r="246" hidden="1" x14ac:dyDescent="0.3"/>
    <row r="247" hidden="1" x14ac:dyDescent="0.3"/>
    <row r="248" hidden="1" x14ac:dyDescent="0.3"/>
    <row r="249" hidden="1" x14ac:dyDescent="0.3"/>
    <row r="250" hidden="1" x14ac:dyDescent="0.3"/>
    <row r="251" hidden="1" x14ac:dyDescent="0.3"/>
    <row r="252" hidden="1" x14ac:dyDescent="0.3"/>
    <row r="253" hidden="1" x14ac:dyDescent="0.3"/>
    <row r="254" hidden="1" x14ac:dyDescent="0.3"/>
    <row r="255" hidden="1" x14ac:dyDescent="0.3"/>
    <row r="256" hidden="1" x14ac:dyDescent="0.3"/>
    <row r="257" hidden="1" x14ac:dyDescent="0.3"/>
    <row r="258" hidden="1" x14ac:dyDescent="0.3"/>
    <row r="259" hidden="1" x14ac:dyDescent="0.3"/>
    <row r="260" hidden="1" x14ac:dyDescent="0.3"/>
    <row r="261" hidden="1" x14ac:dyDescent="0.3"/>
    <row r="262" hidden="1" x14ac:dyDescent="0.3"/>
    <row r="263" hidden="1" x14ac:dyDescent="0.3"/>
    <row r="264" hidden="1" x14ac:dyDescent="0.3"/>
    <row r="265" hidden="1" x14ac:dyDescent="0.3"/>
    <row r="266" hidden="1" x14ac:dyDescent="0.3"/>
    <row r="267" hidden="1" x14ac:dyDescent="0.3"/>
    <row r="268" hidden="1" x14ac:dyDescent="0.3"/>
    <row r="269" hidden="1" x14ac:dyDescent="0.3"/>
    <row r="270" hidden="1" x14ac:dyDescent="0.3"/>
    <row r="271" hidden="1" x14ac:dyDescent="0.3"/>
    <row r="272" hidden="1" x14ac:dyDescent="0.3"/>
    <row r="273" hidden="1" x14ac:dyDescent="0.3"/>
    <row r="274" hidden="1" x14ac:dyDescent="0.3"/>
    <row r="275" hidden="1" x14ac:dyDescent="0.3"/>
    <row r="276" hidden="1" x14ac:dyDescent="0.3"/>
    <row r="277" hidden="1" x14ac:dyDescent="0.3"/>
    <row r="278" hidden="1" x14ac:dyDescent="0.3"/>
    <row r="279" hidden="1" x14ac:dyDescent="0.3"/>
    <row r="280" hidden="1" x14ac:dyDescent="0.3"/>
    <row r="281" hidden="1" x14ac:dyDescent="0.3"/>
    <row r="282" hidden="1" x14ac:dyDescent="0.3"/>
    <row r="283" hidden="1" x14ac:dyDescent="0.3"/>
    <row r="284" hidden="1" x14ac:dyDescent="0.3"/>
    <row r="285" hidden="1" x14ac:dyDescent="0.3"/>
    <row r="286" hidden="1" x14ac:dyDescent="0.3"/>
    <row r="287" hidden="1" x14ac:dyDescent="0.3"/>
    <row r="288" hidden="1" x14ac:dyDescent="0.3"/>
    <row r="289" hidden="1" x14ac:dyDescent="0.3"/>
    <row r="290" hidden="1" x14ac:dyDescent="0.3"/>
    <row r="291" hidden="1" x14ac:dyDescent="0.3"/>
    <row r="292" hidden="1" x14ac:dyDescent="0.3"/>
    <row r="293" hidden="1" x14ac:dyDescent="0.3"/>
    <row r="294" hidden="1" x14ac:dyDescent="0.3"/>
    <row r="295" hidden="1" x14ac:dyDescent="0.3"/>
    <row r="296" hidden="1" x14ac:dyDescent="0.3"/>
    <row r="297" hidden="1" x14ac:dyDescent="0.3"/>
    <row r="298" hidden="1" x14ac:dyDescent="0.3"/>
    <row r="299" hidden="1" x14ac:dyDescent="0.3"/>
    <row r="300" hidden="1" x14ac:dyDescent="0.3"/>
    <row r="301" hidden="1" x14ac:dyDescent="0.3"/>
    <row r="302" hidden="1" x14ac:dyDescent="0.3"/>
    <row r="303" hidden="1" x14ac:dyDescent="0.3"/>
    <row r="304" hidden="1" x14ac:dyDescent="0.3"/>
    <row r="305" hidden="1" x14ac:dyDescent="0.3"/>
    <row r="306" hidden="1" x14ac:dyDescent="0.3"/>
    <row r="307" hidden="1" x14ac:dyDescent="0.3"/>
    <row r="308" hidden="1" x14ac:dyDescent="0.3"/>
    <row r="309" hidden="1" x14ac:dyDescent="0.3"/>
    <row r="310" hidden="1" x14ac:dyDescent="0.3"/>
    <row r="311" hidden="1" x14ac:dyDescent="0.3"/>
    <row r="312" hidden="1" x14ac:dyDescent="0.3"/>
    <row r="313" hidden="1" x14ac:dyDescent="0.3"/>
    <row r="314" hidden="1" x14ac:dyDescent="0.3"/>
    <row r="315" hidden="1" x14ac:dyDescent="0.3"/>
    <row r="316" hidden="1" x14ac:dyDescent="0.3"/>
    <row r="317" hidden="1" x14ac:dyDescent="0.3"/>
    <row r="318" hidden="1" x14ac:dyDescent="0.3"/>
    <row r="319" hidden="1" x14ac:dyDescent="0.3"/>
    <row r="320" hidden="1" x14ac:dyDescent="0.3"/>
    <row r="321" hidden="1" x14ac:dyDescent="0.3"/>
    <row r="322" hidden="1" x14ac:dyDescent="0.3"/>
    <row r="323" hidden="1" x14ac:dyDescent="0.3"/>
    <row r="324" hidden="1" x14ac:dyDescent="0.3"/>
    <row r="325" hidden="1" x14ac:dyDescent="0.3"/>
    <row r="326" hidden="1" x14ac:dyDescent="0.3"/>
    <row r="327" hidden="1" x14ac:dyDescent="0.3"/>
    <row r="328" hidden="1" x14ac:dyDescent="0.3"/>
    <row r="329" hidden="1" x14ac:dyDescent="0.3"/>
    <row r="330" hidden="1" x14ac:dyDescent="0.3"/>
    <row r="331" hidden="1" x14ac:dyDescent="0.3"/>
    <row r="332" hidden="1" x14ac:dyDescent="0.3"/>
    <row r="333" hidden="1" x14ac:dyDescent="0.3"/>
    <row r="334" hidden="1" x14ac:dyDescent="0.3"/>
    <row r="335" hidden="1" x14ac:dyDescent="0.3"/>
    <row r="336" hidden="1" x14ac:dyDescent="0.3"/>
    <row r="337" hidden="1" x14ac:dyDescent="0.3"/>
    <row r="338" hidden="1" x14ac:dyDescent="0.3"/>
    <row r="339" hidden="1" x14ac:dyDescent="0.3"/>
    <row r="340" hidden="1" x14ac:dyDescent="0.3"/>
    <row r="341" hidden="1" x14ac:dyDescent="0.3"/>
    <row r="342" hidden="1" x14ac:dyDescent="0.3"/>
    <row r="343" hidden="1" x14ac:dyDescent="0.3"/>
    <row r="344" hidden="1" x14ac:dyDescent="0.3"/>
    <row r="345" hidden="1" x14ac:dyDescent="0.3"/>
    <row r="346" hidden="1" x14ac:dyDescent="0.3"/>
    <row r="347" hidden="1" x14ac:dyDescent="0.3"/>
    <row r="348" hidden="1" x14ac:dyDescent="0.3"/>
    <row r="349" hidden="1" x14ac:dyDescent="0.3"/>
    <row r="350" hidden="1" x14ac:dyDescent="0.3"/>
    <row r="351" hidden="1" x14ac:dyDescent="0.3"/>
    <row r="352" hidden="1" x14ac:dyDescent="0.3"/>
    <row r="353" hidden="1" x14ac:dyDescent="0.3"/>
    <row r="354" hidden="1" x14ac:dyDescent="0.3"/>
    <row r="355" hidden="1" x14ac:dyDescent="0.3"/>
    <row r="356" hidden="1" x14ac:dyDescent="0.3"/>
    <row r="357" hidden="1" x14ac:dyDescent="0.3"/>
    <row r="358" hidden="1" x14ac:dyDescent="0.3"/>
    <row r="359" hidden="1" x14ac:dyDescent="0.3"/>
    <row r="360" hidden="1" x14ac:dyDescent="0.3"/>
    <row r="361" hidden="1" x14ac:dyDescent="0.3"/>
    <row r="362" hidden="1" x14ac:dyDescent="0.3"/>
    <row r="363" hidden="1" x14ac:dyDescent="0.3"/>
    <row r="364" hidden="1" x14ac:dyDescent="0.3"/>
    <row r="365" hidden="1" x14ac:dyDescent="0.3"/>
    <row r="366" hidden="1" x14ac:dyDescent="0.3"/>
    <row r="367" hidden="1" x14ac:dyDescent="0.3"/>
    <row r="368" hidden="1" x14ac:dyDescent="0.3"/>
    <row r="369" hidden="1" x14ac:dyDescent="0.3"/>
    <row r="370" hidden="1" x14ac:dyDescent="0.3"/>
    <row r="371" hidden="1" x14ac:dyDescent="0.3"/>
    <row r="372" hidden="1" x14ac:dyDescent="0.3"/>
    <row r="373" hidden="1" x14ac:dyDescent="0.3"/>
    <row r="374" hidden="1" x14ac:dyDescent="0.3"/>
    <row r="375" hidden="1" x14ac:dyDescent="0.3"/>
    <row r="376" hidden="1" x14ac:dyDescent="0.3"/>
    <row r="377" hidden="1" x14ac:dyDescent="0.3"/>
    <row r="378" hidden="1" x14ac:dyDescent="0.3"/>
    <row r="379" hidden="1" x14ac:dyDescent="0.3"/>
    <row r="380" hidden="1" x14ac:dyDescent="0.3"/>
    <row r="381" hidden="1" x14ac:dyDescent="0.3"/>
    <row r="382" hidden="1" x14ac:dyDescent="0.3"/>
    <row r="383" hidden="1" x14ac:dyDescent="0.3"/>
    <row r="384" hidden="1" x14ac:dyDescent="0.3"/>
    <row r="385" hidden="1" x14ac:dyDescent="0.3"/>
    <row r="386" hidden="1" x14ac:dyDescent="0.3"/>
    <row r="387" hidden="1" x14ac:dyDescent="0.3"/>
    <row r="388" hidden="1" x14ac:dyDescent="0.3"/>
    <row r="389" hidden="1" x14ac:dyDescent="0.3"/>
    <row r="390" hidden="1" x14ac:dyDescent="0.3"/>
    <row r="391" hidden="1" x14ac:dyDescent="0.3"/>
    <row r="392" hidden="1" x14ac:dyDescent="0.3"/>
    <row r="393" hidden="1" x14ac:dyDescent="0.3"/>
    <row r="394" hidden="1" x14ac:dyDescent="0.3"/>
    <row r="395" hidden="1" x14ac:dyDescent="0.3"/>
    <row r="396" hidden="1" x14ac:dyDescent="0.3"/>
    <row r="397" hidden="1" x14ac:dyDescent="0.3"/>
    <row r="398" hidden="1" x14ac:dyDescent="0.3"/>
    <row r="399" hidden="1" x14ac:dyDescent="0.3"/>
    <row r="400" hidden="1" x14ac:dyDescent="0.3"/>
    <row r="401" hidden="1" x14ac:dyDescent="0.3"/>
    <row r="402" hidden="1" x14ac:dyDescent="0.3"/>
    <row r="403" hidden="1" x14ac:dyDescent="0.3"/>
    <row r="404" hidden="1" x14ac:dyDescent="0.3"/>
    <row r="405" hidden="1" x14ac:dyDescent="0.3"/>
    <row r="406" hidden="1" x14ac:dyDescent="0.3"/>
    <row r="407" hidden="1" x14ac:dyDescent="0.3"/>
    <row r="408" hidden="1" x14ac:dyDescent="0.3"/>
    <row r="409" hidden="1" x14ac:dyDescent="0.3"/>
    <row r="410" hidden="1" x14ac:dyDescent="0.3"/>
    <row r="411" hidden="1" x14ac:dyDescent="0.3"/>
    <row r="412" hidden="1" x14ac:dyDescent="0.3"/>
    <row r="413" hidden="1" x14ac:dyDescent="0.3"/>
    <row r="414" hidden="1" x14ac:dyDescent="0.3"/>
    <row r="415" hidden="1" x14ac:dyDescent="0.3"/>
    <row r="416" hidden="1" x14ac:dyDescent="0.3"/>
    <row r="417" hidden="1" x14ac:dyDescent="0.3"/>
    <row r="418" hidden="1" x14ac:dyDescent="0.3"/>
    <row r="419" hidden="1" x14ac:dyDescent="0.3"/>
    <row r="420" hidden="1" x14ac:dyDescent="0.3"/>
    <row r="421" hidden="1" x14ac:dyDescent="0.3"/>
    <row r="422" hidden="1" x14ac:dyDescent="0.3"/>
  </sheetData>
  <sheetProtection algorithmName="SHA-512" hashValue="yVSc5y7vJv/Pjuy3iEJZbJGIfGlkJiRybD9l6c0W5iQ+36Wg6fYtWomwjvqu80T6YZqA5FJMkcF/DlnU49LmbA==" saltValue="beb5ws0IkV7ld0Yu7rUuTQ==" spinCount="100000" sheet="1" objects="1" scenarios="1"/>
  <pageMargins left="0.2" right="0.2" top="0.25" bottom="0.25"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482C7-DFE4-409B-BC2A-F445AD18D68F}">
  <dimension ref="B1:AT35"/>
  <sheetViews>
    <sheetView topLeftCell="Q1" workbookViewId="0">
      <selection activeCell="Q1" sqref="A1:XFD1048576"/>
    </sheetView>
  </sheetViews>
  <sheetFormatPr defaultColWidth="36.6640625" defaultRowHeight="46.2" customHeight="1" x14ac:dyDescent="0.3"/>
  <cols>
    <col min="1" max="1" width="23.44140625" style="329" bestFit="1" customWidth="1"/>
    <col min="2" max="2" width="20.21875" style="329" bestFit="1" customWidth="1"/>
    <col min="3" max="3" width="35.88671875" style="329" bestFit="1" customWidth="1"/>
    <col min="4" max="4" width="31" style="329" bestFit="1" customWidth="1"/>
    <col min="5" max="5" width="23.88671875" style="329" bestFit="1" customWidth="1"/>
    <col min="6" max="6" width="36.6640625" style="329"/>
    <col min="7" max="7" width="36.109375" style="329" bestFit="1" customWidth="1"/>
    <col min="8" max="8" width="36.6640625" style="329"/>
    <col min="9" max="9" width="12.109375" style="329" bestFit="1" customWidth="1"/>
    <col min="10" max="10" width="5.21875" style="329" bestFit="1" customWidth="1"/>
    <col min="11" max="11" width="8.6640625" style="329" bestFit="1" customWidth="1"/>
    <col min="12" max="12" width="19.109375" style="329" bestFit="1" customWidth="1"/>
    <col min="13" max="13" width="19.77734375" style="329" bestFit="1" customWidth="1"/>
    <col min="14" max="14" width="11.33203125" style="329" bestFit="1" customWidth="1"/>
    <col min="15" max="15" width="18.44140625" style="329" bestFit="1" customWidth="1"/>
    <col min="16" max="16" width="15.5546875" style="329" bestFit="1" customWidth="1"/>
    <col min="17" max="17" width="10.21875" style="329" bestFit="1" customWidth="1"/>
    <col min="18" max="18" width="23.5546875" style="329" bestFit="1" customWidth="1"/>
    <col min="19" max="19" width="17.33203125" style="329" bestFit="1" customWidth="1"/>
    <col min="20" max="20" width="20.21875" style="329" bestFit="1" customWidth="1"/>
    <col min="21" max="21" width="24.21875" style="329" bestFit="1" customWidth="1"/>
    <col min="22" max="22" width="25.44140625" style="329" bestFit="1" customWidth="1"/>
    <col min="23" max="23" width="25.77734375" style="329" bestFit="1" customWidth="1"/>
    <col min="24" max="24" width="19.44140625" style="329" bestFit="1" customWidth="1"/>
    <col min="25" max="25" width="27.5546875" style="329" bestFit="1" customWidth="1"/>
    <col min="26" max="26" width="27.6640625" style="329" bestFit="1" customWidth="1"/>
    <col min="27" max="27" width="31.6640625" style="329" bestFit="1" customWidth="1"/>
    <col min="28" max="28" width="32.77734375" style="329" bestFit="1" customWidth="1"/>
    <col min="29" max="29" width="17.21875" style="329" bestFit="1" customWidth="1"/>
    <col min="30" max="30" width="21.109375" style="329" bestFit="1" customWidth="1"/>
    <col min="31" max="31" width="22.33203125" style="329" bestFit="1" customWidth="1"/>
    <col min="32" max="32" width="8" style="329" bestFit="1" customWidth="1"/>
    <col min="33" max="33" width="10" style="329" bestFit="1" customWidth="1"/>
    <col min="34" max="34" width="11.109375" style="329" bestFit="1" customWidth="1"/>
    <col min="35" max="36" width="8" style="329" bestFit="1" customWidth="1"/>
    <col min="37" max="37" width="8.33203125" style="329" bestFit="1" customWidth="1"/>
    <col min="38" max="38" width="12" style="329" bestFit="1" customWidth="1"/>
    <col min="39" max="39" width="16" style="329" bestFit="1" customWidth="1"/>
    <col min="40" max="40" width="17.21875" style="329" bestFit="1" customWidth="1"/>
    <col min="41" max="41" width="12.44140625" style="329" bestFit="1" customWidth="1"/>
    <col min="42" max="42" width="10.21875" style="329" bestFit="1" customWidth="1"/>
    <col min="43" max="43" width="22.21875" style="329" bestFit="1" customWidth="1"/>
    <col min="44" max="44" width="23.5546875" style="329" bestFit="1" customWidth="1"/>
    <col min="45" max="45" width="24" style="329" bestFit="1" customWidth="1"/>
    <col min="46" max="46" width="36.33203125" style="329" bestFit="1" customWidth="1"/>
    <col min="47" max="16384" width="36.6640625" style="329"/>
  </cols>
  <sheetData>
    <row r="1" spans="2:46" ht="14.4" x14ac:dyDescent="0.3">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c r="AL1" s="330"/>
      <c r="AM1" s="330"/>
      <c r="AN1" s="330"/>
      <c r="AO1" s="330"/>
      <c r="AP1" s="330"/>
      <c r="AQ1" s="330"/>
      <c r="AR1" s="330"/>
      <c r="AS1" s="330"/>
      <c r="AT1" s="330"/>
    </row>
    <row r="2" spans="2:46" ht="13.8" x14ac:dyDescent="0.3"/>
    <row r="3" spans="2:46" ht="13.8" x14ac:dyDescent="0.3"/>
    <row r="4" spans="2:46" ht="13.8" x14ac:dyDescent="0.3"/>
    <row r="5" spans="2:46" ht="13.8" x14ac:dyDescent="0.3"/>
    <row r="6" spans="2:46" ht="13.8" x14ac:dyDescent="0.3"/>
    <row r="7" spans="2:46" ht="13.8" x14ac:dyDescent="0.3"/>
    <row r="8" spans="2:46" ht="13.8" x14ac:dyDescent="0.3"/>
    <row r="9" spans="2:46" ht="13.8" x14ac:dyDescent="0.3"/>
    <row r="10" spans="2:46" ht="13.8" x14ac:dyDescent="0.3"/>
    <row r="11" spans="2:46" ht="13.8" x14ac:dyDescent="0.3"/>
    <row r="12" spans="2:46" ht="13.8" x14ac:dyDescent="0.3"/>
    <row r="13" spans="2:46" ht="13.8" x14ac:dyDescent="0.3"/>
    <row r="14" spans="2:46" ht="13.8" x14ac:dyDescent="0.3"/>
    <row r="15" spans="2:46" ht="13.8" x14ac:dyDescent="0.3"/>
    <row r="16" spans="2:46" ht="13.8" x14ac:dyDescent="0.3"/>
    <row r="17" ht="13.8" x14ac:dyDescent="0.3"/>
    <row r="18" ht="13.8" x14ac:dyDescent="0.3"/>
    <row r="19" ht="13.8" x14ac:dyDescent="0.3"/>
    <row r="20" ht="13.8" x14ac:dyDescent="0.3"/>
    <row r="21" ht="13.8" x14ac:dyDescent="0.3"/>
    <row r="22" ht="13.8" x14ac:dyDescent="0.3"/>
    <row r="23" ht="13.8" x14ac:dyDescent="0.3"/>
    <row r="24" ht="13.8" x14ac:dyDescent="0.3"/>
    <row r="25" ht="13.8" x14ac:dyDescent="0.3"/>
    <row r="26" ht="13.8" x14ac:dyDescent="0.3"/>
    <row r="27" ht="13.8" x14ac:dyDescent="0.3"/>
    <row r="28" ht="13.8" x14ac:dyDescent="0.3"/>
    <row r="29" ht="13.8" x14ac:dyDescent="0.3"/>
    <row r="30" ht="13.8" x14ac:dyDescent="0.3"/>
    <row r="31" ht="13.8" x14ac:dyDescent="0.3"/>
    <row r="33" s="329" customFormat="1" ht="13.8" x14ac:dyDescent="0.3"/>
    <row r="34" s="329" customFormat="1" ht="13.8" x14ac:dyDescent="0.3"/>
    <row r="35" s="329" customFormat="1" ht="13.8" x14ac:dyDescent="0.3"/>
  </sheetData>
  <phoneticPr fontId="11"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8449F-E608-466D-AC09-219C5DB66F64}">
  <dimension ref="A1:M60"/>
  <sheetViews>
    <sheetView topLeftCell="A52" workbookViewId="0">
      <selection activeCell="D54" sqref="D54"/>
    </sheetView>
  </sheetViews>
  <sheetFormatPr defaultColWidth="20.5546875" defaultRowHeight="21.6" customHeight="1" x14ac:dyDescent="0.25"/>
  <cols>
    <col min="1" max="1" width="4.6640625" style="146" customWidth="1"/>
    <col min="2" max="2" width="21.5546875" style="146" customWidth="1"/>
    <col min="3" max="3" width="11.88671875" style="146" customWidth="1"/>
    <col min="4" max="4" width="14" style="146" customWidth="1"/>
    <col min="5" max="5" width="15.88671875" style="146" customWidth="1"/>
    <col min="6" max="6" width="13.6640625" style="146" customWidth="1"/>
    <col min="7" max="7" width="13.33203125" style="146" customWidth="1"/>
    <col min="8" max="8" width="13.5546875" style="146" bestFit="1" customWidth="1"/>
    <col min="9" max="9" width="11.44140625" style="146" customWidth="1"/>
    <col min="10" max="10" width="12.109375" style="146" customWidth="1"/>
    <col min="11" max="11" width="13" style="146" customWidth="1"/>
    <col min="12" max="12" width="12.77734375" style="146" customWidth="1"/>
    <col min="13" max="13" width="40.33203125" style="146" customWidth="1"/>
    <col min="14" max="16384" width="20.5546875" style="146"/>
  </cols>
  <sheetData>
    <row r="1" spans="1:13" ht="12" x14ac:dyDescent="0.25">
      <c r="B1" s="147" t="s">
        <v>320</v>
      </c>
    </row>
    <row r="2" spans="1:13" ht="12" x14ac:dyDescent="0.25">
      <c r="B2" s="393" t="s">
        <v>415</v>
      </c>
      <c r="C2" s="393"/>
      <c r="D2" s="393"/>
      <c r="E2" s="393"/>
      <c r="F2" s="393"/>
      <c r="G2" s="393"/>
      <c r="H2" s="393"/>
      <c r="I2" s="393"/>
      <c r="J2" s="393"/>
      <c r="K2" s="393"/>
      <c r="L2" s="393"/>
    </row>
    <row r="3" spans="1:13" ht="12" x14ac:dyDescent="0.25">
      <c r="B3" s="393" t="s">
        <v>358</v>
      </c>
      <c r="C3" s="393"/>
      <c r="D3" s="393"/>
      <c r="E3" s="393"/>
      <c r="F3" s="393"/>
      <c r="G3" s="393"/>
      <c r="H3" s="393"/>
      <c r="I3" s="393"/>
      <c r="J3" s="393"/>
      <c r="K3" s="393"/>
      <c r="L3" s="393"/>
    </row>
    <row r="4" spans="1:13" ht="12" x14ac:dyDescent="0.25">
      <c r="B4" s="393" t="s">
        <v>321</v>
      </c>
      <c r="C4" s="393"/>
      <c r="D4" s="393"/>
      <c r="E4" s="393"/>
      <c r="F4" s="393"/>
      <c r="G4" s="393"/>
      <c r="H4" s="393"/>
      <c r="I4" s="393"/>
      <c r="J4" s="393"/>
      <c r="K4" s="393"/>
      <c r="L4" s="393"/>
    </row>
    <row r="5" spans="1:13" ht="25.8" customHeight="1" x14ac:dyDescent="0.25">
      <c r="B5" s="393" t="s">
        <v>359</v>
      </c>
      <c r="C5" s="393"/>
      <c r="D5" s="393"/>
      <c r="E5" s="393"/>
      <c r="F5" s="393"/>
      <c r="G5" s="393"/>
      <c r="H5" s="393"/>
      <c r="I5" s="393"/>
      <c r="J5" s="393"/>
      <c r="K5" s="393"/>
      <c r="L5" s="393"/>
    </row>
    <row r="6" spans="1:13" ht="12" x14ac:dyDescent="0.25">
      <c r="B6" s="393" t="s">
        <v>416</v>
      </c>
      <c r="C6" s="393"/>
      <c r="D6" s="393"/>
      <c r="E6" s="393"/>
      <c r="F6" s="393"/>
      <c r="G6" s="393"/>
      <c r="H6" s="393"/>
      <c r="I6" s="393"/>
      <c r="J6" s="393"/>
      <c r="K6" s="393"/>
      <c r="L6" s="393"/>
    </row>
    <row r="7" spans="1:13" ht="12" x14ac:dyDescent="0.25">
      <c r="B7" s="148" t="s">
        <v>323</v>
      </c>
      <c r="C7" s="400"/>
      <c r="D7" s="400"/>
      <c r="E7" s="400"/>
      <c r="F7" s="400"/>
      <c r="G7" s="400"/>
      <c r="H7" s="400"/>
      <c r="I7" s="400"/>
      <c r="J7" s="400"/>
      <c r="K7" s="400"/>
      <c r="L7" s="400"/>
    </row>
    <row r="8" spans="1:13" ht="12" x14ac:dyDescent="0.25">
      <c r="B8" s="148" t="s">
        <v>322</v>
      </c>
      <c r="C8" s="398"/>
      <c r="D8" s="399"/>
      <c r="E8" s="148"/>
      <c r="F8" s="148"/>
      <c r="G8" s="148"/>
      <c r="H8" s="148"/>
      <c r="I8" s="148"/>
      <c r="J8" s="148"/>
      <c r="K8" s="148"/>
      <c r="L8" s="148"/>
    </row>
    <row r="10" spans="1:13" ht="21.6" customHeight="1" x14ac:dyDescent="0.25">
      <c r="A10" s="395" t="s">
        <v>302</v>
      </c>
      <c r="B10" s="395" t="s">
        <v>303</v>
      </c>
      <c r="C10" s="395" t="s">
        <v>304</v>
      </c>
      <c r="D10" s="394" t="s">
        <v>316</v>
      </c>
      <c r="E10" s="394"/>
      <c r="F10" s="394"/>
      <c r="G10" s="394"/>
      <c r="H10" s="395" t="s">
        <v>305</v>
      </c>
      <c r="I10" s="395"/>
      <c r="J10" s="395"/>
      <c r="K10" s="394" t="s">
        <v>317</v>
      </c>
      <c r="L10" s="394" t="s">
        <v>318</v>
      </c>
    </row>
    <row r="11" spans="1:13" s="171" customFormat="1" ht="52.8" customHeight="1" x14ac:dyDescent="0.3">
      <c r="A11" s="395"/>
      <c r="B11" s="395"/>
      <c r="C11" s="395"/>
      <c r="D11" s="169" t="s">
        <v>306</v>
      </c>
      <c r="E11" s="170" t="s">
        <v>319</v>
      </c>
      <c r="F11" s="170" t="s">
        <v>307</v>
      </c>
      <c r="G11" s="170" t="s">
        <v>308</v>
      </c>
      <c r="H11" s="169" t="s">
        <v>306</v>
      </c>
      <c r="I11" s="169" t="s">
        <v>309</v>
      </c>
      <c r="J11" s="169" t="s">
        <v>310</v>
      </c>
      <c r="K11" s="394"/>
      <c r="L11" s="394"/>
    </row>
    <row r="12" spans="1:13" s="174" customFormat="1" ht="21.6" customHeight="1" x14ac:dyDescent="0.25">
      <c r="A12" s="172">
        <v>0</v>
      </c>
      <c r="B12" s="172">
        <v>1</v>
      </c>
      <c r="C12" s="172">
        <v>2</v>
      </c>
      <c r="D12" s="172" t="s">
        <v>311</v>
      </c>
      <c r="E12" s="172">
        <v>4</v>
      </c>
      <c r="F12" s="173">
        <v>5</v>
      </c>
      <c r="G12" s="173">
        <v>6</v>
      </c>
      <c r="H12" s="173" t="s">
        <v>312</v>
      </c>
      <c r="I12" s="173">
        <v>8</v>
      </c>
      <c r="J12" s="173">
        <v>9</v>
      </c>
      <c r="K12" s="173">
        <v>10</v>
      </c>
      <c r="L12" s="173" t="s">
        <v>313</v>
      </c>
    </row>
    <row r="13" spans="1:13" ht="21.6" customHeight="1" x14ac:dyDescent="0.25">
      <c r="A13" s="175">
        <v>1</v>
      </c>
      <c r="B13" s="176">
        <f>'Export SMIS'!G2</f>
        <v>0</v>
      </c>
      <c r="C13" s="177">
        <f>'Export SMIS'!I2</f>
        <v>0</v>
      </c>
      <c r="D13" s="178">
        <f>E13+F13+G13</f>
        <v>0</v>
      </c>
      <c r="E13" s="178">
        <f>'Export SMIS'!AJ2</f>
        <v>0</v>
      </c>
      <c r="F13" s="178">
        <f>'Export SMIS'!AM2</f>
        <v>0</v>
      </c>
      <c r="G13" s="178">
        <f>'Export SMIS'!AD2</f>
        <v>0</v>
      </c>
      <c r="H13" s="178">
        <f>I13+J13</f>
        <v>0</v>
      </c>
      <c r="I13" s="178">
        <f>'Export SMIS'!S2</f>
        <v>0</v>
      </c>
      <c r="J13" s="178">
        <f>'Export SMIS'!X2</f>
        <v>0</v>
      </c>
      <c r="K13" s="178">
        <f>'Export SMIS'!Y2</f>
        <v>0</v>
      </c>
      <c r="L13" s="178">
        <f>D13+K13</f>
        <v>0</v>
      </c>
      <c r="M13" s="146">
        <f>'Export SMIS'!F2</f>
        <v>0</v>
      </c>
    </row>
    <row r="14" spans="1:13" ht="21.6" customHeight="1" x14ac:dyDescent="0.25">
      <c r="A14" s="175">
        <v>2</v>
      </c>
      <c r="B14" s="176">
        <f>'Export SMIS'!G3</f>
        <v>0</v>
      </c>
      <c r="C14" s="177">
        <f>'Export SMIS'!I3</f>
        <v>0</v>
      </c>
      <c r="D14" s="178">
        <f t="shared" ref="D14:D52" si="0">E14+F14+G14</f>
        <v>0</v>
      </c>
      <c r="E14" s="178">
        <f>'Export SMIS'!AJ3</f>
        <v>0</v>
      </c>
      <c r="F14" s="178">
        <f>'Export SMIS'!AM3</f>
        <v>0</v>
      </c>
      <c r="G14" s="178">
        <f>'Export SMIS'!AD3</f>
        <v>0</v>
      </c>
      <c r="H14" s="178">
        <f t="shared" ref="H14:H52" si="1">I14+J14</f>
        <v>0</v>
      </c>
      <c r="I14" s="178">
        <f>'Export SMIS'!S3</f>
        <v>0</v>
      </c>
      <c r="J14" s="178">
        <f>'Export SMIS'!X3</f>
        <v>0</v>
      </c>
      <c r="K14" s="178">
        <f>'Export SMIS'!Y3</f>
        <v>0</v>
      </c>
      <c r="L14" s="178">
        <f t="shared" ref="L14:L52" si="2">D14+K14</f>
        <v>0</v>
      </c>
      <c r="M14" s="146">
        <f>'Export SMIS'!F3</f>
        <v>0</v>
      </c>
    </row>
    <row r="15" spans="1:13" ht="21.6" customHeight="1" x14ac:dyDescent="0.25">
      <c r="A15" s="175">
        <v>3</v>
      </c>
      <c r="B15" s="176">
        <f>'Export SMIS'!G4</f>
        <v>0</v>
      </c>
      <c r="C15" s="177">
        <f>'Export SMIS'!I4</f>
        <v>0</v>
      </c>
      <c r="D15" s="178">
        <f t="shared" si="0"/>
        <v>0</v>
      </c>
      <c r="E15" s="178">
        <f>'Export SMIS'!AJ4</f>
        <v>0</v>
      </c>
      <c r="F15" s="178">
        <f>'Export SMIS'!AM4</f>
        <v>0</v>
      </c>
      <c r="G15" s="178">
        <f>'Export SMIS'!AD4</f>
        <v>0</v>
      </c>
      <c r="H15" s="178">
        <f t="shared" si="1"/>
        <v>0</v>
      </c>
      <c r="I15" s="178">
        <f>'Export SMIS'!S4</f>
        <v>0</v>
      </c>
      <c r="J15" s="178">
        <f>'Export SMIS'!X4</f>
        <v>0</v>
      </c>
      <c r="K15" s="178">
        <f>'Export SMIS'!Y4</f>
        <v>0</v>
      </c>
      <c r="L15" s="178">
        <f t="shared" si="2"/>
        <v>0</v>
      </c>
      <c r="M15" s="146">
        <f>'Export SMIS'!F4</f>
        <v>0</v>
      </c>
    </row>
    <row r="16" spans="1:13" ht="21.6" customHeight="1" x14ac:dyDescent="0.25">
      <c r="A16" s="175">
        <v>4</v>
      </c>
      <c r="B16" s="176">
        <f>'Export SMIS'!G5</f>
        <v>0</v>
      </c>
      <c r="C16" s="177">
        <f>'Export SMIS'!I5</f>
        <v>0</v>
      </c>
      <c r="D16" s="178">
        <f t="shared" si="0"/>
        <v>0</v>
      </c>
      <c r="E16" s="178">
        <f>'Export SMIS'!AJ5</f>
        <v>0</v>
      </c>
      <c r="F16" s="178">
        <f>'Export SMIS'!AM5</f>
        <v>0</v>
      </c>
      <c r="G16" s="178">
        <f>'Export SMIS'!AD5</f>
        <v>0</v>
      </c>
      <c r="H16" s="178">
        <f t="shared" si="1"/>
        <v>0</v>
      </c>
      <c r="I16" s="178">
        <f>'Export SMIS'!S5</f>
        <v>0</v>
      </c>
      <c r="J16" s="178">
        <f>'Export SMIS'!X5</f>
        <v>0</v>
      </c>
      <c r="K16" s="178">
        <f>'Export SMIS'!Y5</f>
        <v>0</v>
      </c>
      <c r="L16" s="178">
        <f t="shared" si="2"/>
        <v>0</v>
      </c>
      <c r="M16" s="146">
        <f>'Export SMIS'!F5</f>
        <v>0</v>
      </c>
    </row>
    <row r="17" spans="1:13" ht="21.6" customHeight="1" x14ac:dyDescent="0.25">
      <c r="A17" s="175">
        <v>5</v>
      </c>
      <c r="B17" s="176">
        <f>'Export SMIS'!G6</f>
        <v>0</v>
      </c>
      <c r="C17" s="177">
        <f>'Export SMIS'!I6</f>
        <v>0</v>
      </c>
      <c r="D17" s="178">
        <f t="shared" si="0"/>
        <v>0</v>
      </c>
      <c r="E17" s="178">
        <f>'Export SMIS'!AJ6</f>
        <v>0</v>
      </c>
      <c r="F17" s="178">
        <f>'Export SMIS'!AM6</f>
        <v>0</v>
      </c>
      <c r="G17" s="178">
        <f>'Export SMIS'!AD6</f>
        <v>0</v>
      </c>
      <c r="H17" s="178">
        <f t="shared" si="1"/>
        <v>0</v>
      </c>
      <c r="I17" s="178">
        <f>'Export SMIS'!S6</f>
        <v>0</v>
      </c>
      <c r="J17" s="178">
        <f>'Export SMIS'!X6</f>
        <v>0</v>
      </c>
      <c r="K17" s="178">
        <f>'Export SMIS'!Y6</f>
        <v>0</v>
      </c>
      <c r="L17" s="178">
        <f t="shared" si="2"/>
        <v>0</v>
      </c>
      <c r="M17" s="146">
        <f>'Export SMIS'!F6</f>
        <v>0</v>
      </c>
    </row>
    <row r="18" spans="1:13" ht="21.6" customHeight="1" x14ac:dyDescent="0.25">
      <c r="A18" s="175">
        <v>6</v>
      </c>
      <c r="B18" s="176">
        <f>'Export SMIS'!G7</f>
        <v>0</v>
      </c>
      <c r="C18" s="177">
        <f>'Export SMIS'!I7</f>
        <v>0</v>
      </c>
      <c r="D18" s="178">
        <f t="shared" si="0"/>
        <v>0</v>
      </c>
      <c r="E18" s="178">
        <f>'Export SMIS'!AJ7</f>
        <v>0</v>
      </c>
      <c r="F18" s="178">
        <f>'Export SMIS'!AM7</f>
        <v>0</v>
      </c>
      <c r="G18" s="178">
        <f>'Export SMIS'!AD7</f>
        <v>0</v>
      </c>
      <c r="H18" s="178">
        <f t="shared" si="1"/>
        <v>0</v>
      </c>
      <c r="I18" s="178">
        <f>'Export SMIS'!S7</f>
        <v>0</v>
      </c>
      <c r="J18" s="178">
        <f>'Export SMIS'!X7</f>
        <v>0</v>
      </c>
      <c r="K18" s="178">
        <f>'Export SMIS'!Y7</f>
        <v>0</v>
      </c>
      <c r="L18" s="178">
        <f t="shared" si="2"/>
        <v>0</v>
      </c>
      <c r="M18" s="146">
        <f>'Export SMIS'!F7</f>
        <v>0</v>
      </c>
    </row>
    <row r="19" spans="1:13" ht="21.6" customHeight="1" x14ac:dyDescent="0.25">
      <c r="A19" s="175">
        <v>7</v>
      </c>
      <c r="B19" s="176">
        <f>'Export SMIS'!G8</f>
        <v>0</v>
      </c>
      <c r="C19" s="177">
        <f>'Export SMIS'!I8</f>
        <v>0</v>
      </c>
      <c r="D19" s="178">
        <f t="shared" si="0"/>
        <v>0</v>
      </c>
      <c r="E19" s="178">
        <f>'Export SMIS'!AJ8</f>
        <v>0</v>
      </c>
      <c r="F19" s="178">
        <f>'Export SMIS'!AM8</f>
        <v>0</v>
      </c>
      <c r="G19" s="178">
        <f>'Export SMIS'!AD8</f>
        <v>0</v>
      </c>
      <c r="H19" s="178">
        <f t="shared" si="1"/>
        <v>0</v>
      </c>
      <c r="I19" s="178">
        <f>'Export SMIS'!S8</f>
        <v>0</v>
      </c>
      <c r="J19" s="178">
        <f>'Export SMIS'!X8</f>
        <v>0</v>
      </c>
      <c r="K19" s="178">
        <f>'Export SMIS'!Y8</f>
        <v>0</v>
      </c>
      <c r="L19" s="178">
        <f t="shared" si="2"/>
        <v>0</v>
      </c>
      <c r="M19" s="146">
        <f>'Export SMIS'!F8</f>
        <v>0</v>
      </c>
    </row>
    <row r="20" spans="1:13" ht="21.6" customHeight="1" x14ac:dyDescent="0.25">
      <c r="A20" s="175">
        <v>8</v>
      </c>
      <c r="B20" s="176">
        <f>'Export SMIS'!G9</f>
        <v>0</v>
      </c>
      <c r="C20" s="177">
        <f>'Export SMIS'!I9</f>
        <v>0</v>
      </c>
      <c r="D20" s="178">
        <f t="shared" si="0"/>
        <v>0</v>
      </c>
      <c r="E20" s="178">
        <f>'Export SMIS'!AJ9</f>
        <v>0</v>
      </c>
      <c r="F20" s="178">
        <f>'Export SMIS'!AM9</f>
        <v>0</v>
      </c>
      <c r="G20" s="178">
        <f>'Export SMIS'!AD9</f>
        <v>0</v>
      </c>
      <c r="H20" s="178">
        <f t="shared" si="1"/>
        <v>0</v>
      </c>
      <c r="I20" s="178">
        <f>'Export SMIS'!S9</f>
        <v>0</v>
      </c>
      <c r="J20" s="178">
        <f>'Export SMIS'!X9</f>
        <v>0</v>
      </c>
      <c r="K20" s="178">
        <f>'Export SMIS'!Y9</f>
        <v>0</v>
      </c>
      <c r="L20" s="178">
        <f t="shared" si="2"/>
        <v>0</v>
      </c>
      <c r="M20" s="146">
        <f>'Export SMIS'!F9</f>
        <v>0</v>
      </c>
    </row>
    <row r="21" spans="1:13" ht="21.6" customHeight="1" x14ac:dyDescent="0.25">
      <c r="A21" s="175">
        <v>9</v>
      </c>
      <c r="B21" s="176">
        <f>'Export SMIS'!G10</f>
        <v>0</v>
      </c>
      <c r="C21" s="177">
        <f>'Export SMIS'!I10</f>
        <v>0</v>
      </c>
      <c r="D21" s="178">
        <f t="shared" si="0"/>
        <v>0</v>
      </c>
      <c r="E21" s="178">
        <f>'Export SMIS'!AJ10</f>
        <v>0</v>
      </c>
      <c r="F21" s="178">
        <f>'Export SMIS'!AM10</f>
        <v>0</v>
      </c>
      <c r="G21" s="178">
        <f>'Export SMIS'!AD10</f>
        <v>0</v>
      </c>
      <c r="H21" s="178">
        <f t="shared" si="1"/>
        <v>0</v>
      </c>
      <c r="I21" s="178">
        <f>'Export SMIS'!S10</f>
        <v>0</v>
      </c>
      <c r="J21" s="178">
        <f>'Export SMIS'!X10</f>
        <v>0</v>
      </c>
      <c r="K21" s="178">
        <f>'Export SMIS'!Y10</f>
        <v>0</v>
      </c>
      <c r="L21" s="178">
        <f t="shared" si="2"/>
        <v>0</v>
      </c>
      <c r="M21" s="146">
        <f>'Export SMIS'!F10</f>
        <v>0</v>
      </c>
    </row>
    <row r="22" spans="1:13" ht="21.6" customHeight="1" x14ac:dyDescent="0.25">
      <c r="A22" s="175">
        <v>10</v>
      </c>
      <c r="B22" s="176">
        <f>'Export SMIS'!G11</f>
        <v>0</v>
      </c>
      <c r="C22" s="177">
        <f>'Export SMIS'!I11</f>
        <v>0</v>
      </c>
      <c r="D22" s="178">
        <f t="shared" si="0"/>
        <v>0</v>
      </c>
      <c r="E22" s="178">
        <f>'Export SMIS'!AJ11</f>
        <v>0</v>
      </c>
      <c r="F22" s="178">
        <f>'Export SMIS'!AM11</f>
        <v>0</v>
      </c>
      <c r="G22" s="178">
        <f>'Export SMIS'!AD11</f>
        <v>0</v>
      </c>
      <c r="H22" s="178">
        <f t="shared" si="1"/>
        <v>0</v>
      </c>
      <c r="I22" s="178">
        <f>'Export SMIS'!S11</f>
        <v>0</v>
      </c>
      <c r="J22" s="178">
        <f>'Export SMIS'!X11</f>
        <v>0</v>
      </c>
      <c r="K22" s="178">
        <f>'Export SMIS'!Y11</f>
        <v>0</v>
      </c>
      <c r="L22" s="178">
        <f t="shared" si="2"/>
        <v>0</v>
      </c>
      <c r="M22" s="146">
        <f>'Export SMIS'!F11</f>
        <v>0</v>
      </c>
    </row>
    <row r="23" spans="1:13" ht="21.6" customHeight="1" x14ac:dyDescent="0.25">
      <c r="A23" s="175">
        <v>11</v>
      </c>
      <c r="B23" s="176">
        <f>'Export SMIS'!G12</f>
        <v>0</v>
      </c>
      <c r="C23" s="177">
        <f>'Export SMIS'!I12</f>
        <v>0</v>
      </c>
      <c r="D23" s="178">
        <f t="shared" si="0"/>
        <v>0</v>
      </c>
      <c r="E23" s="178">
        <f>'Export SMIS'!AJ12</f>
        <v>0</v>
      </c>
      <c r="F23" s="178">
        <f>'Export SMIS'!AM12</f>
        <v>0</v>
      </c>
      <c r="G23" s="178">
        <f>'Export SMIS'!AD12</f>
        <v>0</v>
      </c>
      <c r="H23" s="178">
        <f t="shared" si="1"/>
        <v>0</v>
      </c>
      <c r="I23" s="178">
        <f>'Export SMIS'!S12</f>
        <v>0</v>
      </c>
      <c r="J23" s="178">
        <f>'Export SMIS'!X12</f>
        <v>0</v>
      </c>
      <c r="K23" s="178">
        <f>'Export SMIS'!Y12</f>
        <v>0</v>
      </c>
      <c r="L23" s="178">
        <f t="shared" si="2"/>
        <v>0</v>
      </c>
      <c r="M23" s="146">
        <f>'Export SMIS'!F12</f>
        <v>0</v>
      </c>
    </row>
    <row r="24" spans="1:13" ht="21.6" customHeight="1" x14ac:dyDescent="0.25">
      <c r="A24" s="175">
        <v>12</v>
      </c>
      <c r="B24" s="176">
        <f>'Export SMIS'!G13</f>
        <v>0</v>
      </c>
      <c r="C24" s="177">
        <f>'Export SMIS'!I13</f>
        <v>0</v>
      </c>
      <c r="D24" s="178">
        <f t="shared" si="0"/>
        <v>0</v>
      </c>
      <c r="E24" s="178">
        <f>'Export SMIS'!AJ13</f>
        <v>0</v>
      </c>
      <c r="F24" s="178">
        <f>'Export SMIS'!AM13</f>
        <v>0</v>
      </c>
      <c r="G24" s="178">
        <f>'Export SMIS'!AD13</f>
        <v>0</v>
      </c>
      <c r="H24" s="178">
        <f t="shared" si="1"/>
        <v>0</v>
      </c>
      <c r="I24" s="178">
        <f>'Export SMIS'!S13</f>
        <v>0</v>
      </c>
      <c r="J24" s="178">
        <f>'Export SMIS'!X13</f>
        <v>0</v>
      </c>
      <c r="K24" s="178">
        <f>'Export SMIS'!Y13</f>
        <v>0</v>
      </c>
      <c r="L24" s="178">
        <f t="shared" si="2"/>
        <v>0</v>
      </c>
      <c r="M24" s="146">
        <f>'Export SMIS'!F13</f>
        <v>0</v>
      </c>
    </row>
    <row r="25" spans="1:13" ht="21.6" customHeight="1" x14ac:dyDescent="0.25">
      <c r="A25" s="175">
        <v>13</v>
      </c>
      <c r="B25" s="176">
        <f>'Export SMIS'!G14</f>
        <v>0</v>
      </c>
      <c r="C25" s="177">
        <f>'Export SMIS'!I14</f>
        <v>0</v>
      </c>
      <c r="D25" s="178">
        <f t="shared" si="0"/>
        <v>0</v>
      </c>
      <c r="E25" s="178">
        <f>'Export SMIS'!AJ14</f>
        <v>0</v>
      </c>
      <c r="F25" s="178">
        <f>'Export SMIS'!AM14</f>
        <v>0</v>
      </c>
      <c r="G25" s="178">
        <f>'Export SMIS'!AD14</f>
        <v>0</v>
      </c>
      <c r="H25" s="178">
        <f t="shared" si="1"/>
        <v>0</v>
      </c>
      <c r="I25" s="178">
        <f>'Export SMIS'!S14</f>
        <v>0</v>
      </c>
      <c r="J25" s="178">
        <f>'Export SMIS'!X14</f>
        <v>0</v>
      </c>
      <c r="K25" s="178">
        <f>'Export SMIS'!Y14</f>
        <v>0</v>
      </c>
      <c r="L25" s="178">
        <f t="shared" si="2"/>
        <v>0</v>
      </c>
      <c r="M25" s="146">
        <f>'Export SMIS'!F14</f>
        <v>0</v>
      </c>
    </row>
    <row r="26" spans="1:13" ht="21.6" customHeight="1" x14ac:dyDescent="0.25">
      <c r="A26" s="175">
        <v>14</v>
      </c>
      <c r="B26" s="176">
        <f>'Export SMIS'!G15</f>
        <v>0</v>
      </c>
      <c r="C26" s="177">
        <f>'Export SMIS'!I15</f>
        <v>0</v>
      </c>
      <c r="D26" s="178">
        <f t="shared" si="0"/>
        <v>0</v>
      </c>
      <c r="E26" s="178">
        <f>'Export SMIS'!AJ15</f>
        <v>0</v>
      </c>
      <c r="F26" s="178">
        <f>'Export SMIS'!AM15</f>
        <v>0</v>
      </c>
      <c r="G26" s="178">
        <f>'Export SMIS'!AD15</f>
        <v>0</v>
      </c>
      <c r="H26" s="178">
        <f t="shared" si="1"/>
        <v>0</v>
      </c>
      <c r="I26" s="178">
        <f>'Export SMIS'!S15</f>
        <v>0</v>
      </c>
      <c r="J26" s="178">
        <f>'Export SMIS'!X15</f>
        <v>0</v>
      </c>
      <c r="K26" s="178">
        <f>'Export SMIS'!Y15</f>
        <v>0</v>
      </c>
      <c r="L26" s="178">
        <f t="shared" si="2"/>
        <v>0</v>
      </c>
      <c r="M26" s="146">
        <f>'Export SMIS'!F15</f>
        <v>0</v>
      </c>
    </row>
    <row r="27" spans="1:13" ht="21.6" customHeight="1" x14ac:dyDescent="0.25">
      <c r="A27" s="175">
        <v>15</v>
      </c>
      <c r="B27" s="176">
        <f>'Export SMIS'!G16</f>
        <v>0</v>
      </c>
      <c r="C27" s="177">
        <f>'Export SMIS'!I16</f>
        <v>0</v>
      </c>
      <c r="D27" s="178">
        <f t="shared" si="0"/>
        <v>0</v>
      </c>
      <c r="E27" s="178">
        <f>'Export SMIS'!AJ16</f>
        <v>0</v>
      </c>
      <c r="F27" s="178">
        <f>'Export SMIS'!AM16</f>
        <v>0</v>
      </c>
      <c r="G27" s="178">
        <f>'Export SMIS'!AD16</f>
        <v>0</v>
      </c>
      <c r="H27" s="178">
        <f t="shared" si="1"/>
        <v>0</v>
      </c>
      <c r="I27" s="178">
        <f>'Export SMIS'!S16</f>
        <v>0</v>
      </c>
      <c r="J27" s="178">
        <f>'Export SMIS'!X16</f>
        <v>0</v>
      </c>
      <c r="K27" s="178">
        <f>'Export SMIS'!Y16</f>
        <v>0</v>
      </c>
      <c r="L27" s="178">
        <f t="shared" si="2"/>
        <v>0</v>
      </c>
      <c r="M27" s="146">
        <f>'Export SMIS'!F16</f>
        <v>0</v>
      </c>
    </row>
    <row r="28" spans="1:13" ht="21.6" customHeight="1" x14ac:dyDescent="0.25">
      <c r="A28" s="175">
        <v>16</v>
      </c>
      <c r="B28" s="176">
        <f>'Export SMIS'!G17</f>
        <v>0</v>
      </c>
      <c r="C28" s="177">
        <f>'Export SMIS'!I17</f>
        <v>0</v>
      </c>
      <c r="D28" s="178">
        <f t="shared" si="0"/>
        <v>0</v>
      </c>
      <c r="E28" s="178">
        <f>'Export SMIS'!AJ17</f>
        <v>0</v>
      </c>
      <c r="F28" s="178">
        <f>'Export SMIS'!AM17</f>
        <v>0</v>
      </c>
      <c r="G28" s="178">
        <f>'Export SMIS'!AD17</f>
        <v>0</v>
      </c>
      <c r="H28" s="178">
        <f t="shared" si="1"/>
        <v>0</v>
      </c>
      <c r="I28" s="178">
        <f>'Export SMIS'!S17</f>
        <v>0</v>
      </c>
      <c r="J28" s="178">
        <f>'Export SMIS'!X17</f>
        <v>0</v>
      </c>
      <c r="K28" s="178">
        <f>'Export SMIS'!Y17</f>
        <v>0</v>
      </c>
      <c r="L28" s="178">
        <f t="shared" si="2"/>
        <v>0</v>
      </c>
      <c r="M28" s="146">
        <f>'Export SMIS'!F17</f>
        <v>0</v>
      </c>
    </row>
    <row r="29" spans="1:13" ht="21.6" customHeight="1" x14ac:dyDescent="0.25">
      <c r="A29" s="175">
        <v>17</v>
      </c>
      <c r="B29" s="176">
        <f>'Export SMIS'!G18</f>
        <v>0</v>
      </c>
      <c r="C29" s="177">
        <f>'Export SMIS'!I18</f>
        <v>0</v>
      </c>
      <c r="D29" s="178">
        <f t="shared" si="0"/>
        <v>0</v>
      </c>
      <c r="E29" s="178">
        <f>'Export SMIS'!AJ18</f>
        <v>0</v>
      </c>
      <c r="F29" s="178">
        <f>'Export SMIS'!AM18</f>
        <v>0</v>
      </c>
      <c r="G29" s="178">
        <f>'Export SMIS'!AD18</f>
        <v>0</v>
      </c>
      <c r="H29" s="178">
        <f t="shared" si="1"/>
        <v>0</v>
      </c>
      <c r="I29" s="178">
        <f>'Export SMIS'!S18</f>
        <v>0</v>
      </c>
      <c r="J29" s="178">
        <f>'Export SMIS'!X18</f>
        <v>0</v>
      </c>
      <c r="K29" s="178">
        <f>'Export SMIS'!Y18</f>
        <v>0</v>
      </c>
      <c r="L29" s="178">
        <f t="shared" si="2"/>
        <v>0</v>
      </c>
      <c r="M29" s="146">
        <f>'Export SMIS'!F18</f>
        <v>0</v>
      </c>
    </row>
    <row r="30" spans="1:13" ht="21.6" customHeight="1" x14ac:dyDescent="0.25">
      <c r="A30" s="175">
        <v>18</v>
      </c>
      <c r="B30" s="176">
        <f>'Export SMIS'!G19</f>
        <v>0</v>
      </c>
      <c r="C30" s="177">
        <f>'Export SMIS'!I19</f>
        <v>0</v>
      </c>
      <c r="D30" s="178">
        <f t="shared" si="0"/>
        <v>0</v>
      </c>
      <c r="E30" s="178">
        <f>'Export SMIS'!AJ19</f>
        <v>0</v>
      </c>
      <c r="F30" s="178">
        <f>'Export SMIS'!AM19</f>
        <v>0</v>
      </c>
      <c r="G30" s="178">
        <f>'Export SMIS'!AD19</f>
        <v>0</v>
      </c>
      <c r="H30" s="178">
        <f t="shared" si="1"/>
        <v>0</v>
      </c>
      <c r="I30" s="178">
        <f>'Export SMIS'!S19</f>
        <v>0</v>
      </c>
      <c r="J30" s="178">
        <f>'Export SMIS'!X19</f>
        <v>0</v>
      </c>
      <c r="K30" s="178">
        <f>'Export SMIS'!Y19</f>
        <v>0</v>
      </c>
      <c r="L30" s="178">
        <f t="shared" si="2"/>
        <v>0</v>
      </c>
      <c r="M30" s="146">
        <f>'Export SMIS'!F19</f>
        <v>0</v>
      </c>
    </row>
    <row r="31" spans="1:13" ht="21.6" customHeight="1" x14ac:dyDescent="0.25">
      <c r="A31" s="175">
        <v>19</v>
      </c>
      <c r="B31" s="176">
        <f>'Export SMIS'!G20</f>
        <v>0</v>
      </c>
      <c r="C31" s="177">
        <f>'Export SMIS'!I20</f>
        <v>0</v>
      </c>
      <c r="D31" s="178">
        <f t="shared" si="0"/>
        <v>0</v>
      </c>
      <c r="E31" s="178">
        <f>'Export SMIS'!AJ20</f>
        <v>0</v>
      </c>
      <c r="F31" s="178">
        <f>'Export SMIS'!AM20</f>
        <v>0</v>
      </c>
      <c r="G31" s="178">
        <f>'Export SMIS'!AD20</f>
        <v>0</v>
      </c>
      <c r="H31" s="178">
        <f t="shared" si="1"/>
        <v>0</v>
      </c>
      <c r="I31" s="178">
        <f>'Export SMIS'!S20</f>
        <v>0</v>
      </c>
      <c r="J31" s="178">
        <f>'Export SMIS'!X20</f>
        <v>0</v>
      </c>
      <c r="K31" s="178">
        <f>'Export SMIS'!Y20</f>
        <v>0</v>
      </c>
      <c r="L31" s="178">
        <f t="shared" si="2"/>
        <v>0</v>
      </c>
      <c r="M31" s="146">
        <f>'Export SMIS'!F20</f>
        <v>0</v>
      </c>
    </row>
    <row r="32" spans="1:13" ht="21.6" customHeight="1" x14ac:dyDescent="0.25">
      <c r="A32" s="175">
        <v>20</v>
      </c>
      <c r="B32" s="176">
        <f>'Export SMIS'!G21</f>
        <v>0</v>
      </c>
      <c r="C32" s="177">
        <f>'Export SMIS'!I21</f>
        <v>0</v>
      </c>
      <c r="D32" s="178">
        <f t="shared" si="0"/>
        <v>0</v>
      </c>
      <c r="E32" s="178">
        <f>'Export SMIS'!AJ21</f>
        <v>0</v>
      </c>
      <c r="F32" s="178">
        <f>'Export SMIS'!AM21</f>
        <v>0</v>
      </c>
      <c r="G32" s="178">
        <f>'Export SMIS'!AD21</f>
        <v>0</v>
      </c>
      <c r="H32" s="178">
        <f t="shared" si="1"/>
        <v>0</v>
      </c>
      <c r="I32" s="178">
        <f>'Export SMIS'!S21</f>
        <v>0</v>
      </c>
      <c r="J32" s="178">
        <f>'Export SMIS'!X21</f>
        <v>0</v>
      </c>
      <c r="K32" s="178">
        <f>'Export SMIS'!Y21</f>
        <v>0</v>
      </c>
      <c r="L32" s="178">
        <f t="shared" si="2"/>
        <v>0</v>
      </c>
      <c r="M32" s="146">
        <f>'Export SMIS'!F21</f>
        <v>0</v>
      </c>
    </row>
    <row r="33" spans="1:13" ht="21.6" customHeight="1" x14ac:dyDescent="0.25">
      <c r="A33" s="175">
        <v>21</v>
      </c>
      <c r="B33" s="176">
        <f>'Export SMIS'!G22</f>
        <v>0</v>
      </c>
      <c r="C33" s="177">
        <f>'Export SMIS'!I22</f>
        <v>0</v>
      </c>
      <c r="D33" s="178">
        <f t="shared" si="0"/>
        <v>0</v>
      </c>
      <c r="E33" s="178">
        <f>'Export SMIS'!AJ22</f>
        <v>0</v>
      </c>
      <c r="F33" s="178">
        <f>'Export SMIS'!AM22</f>
        <v>0</v>
      </c>
      <c r="G33" s="178">
        <f>'Export SMIS'!AD22</f>
        <v>0</v>
      </c>
      <c r="H33" s="178">
        <f t="shared" si="1"/>
        <v>0</v>
      </c>
      <c r="I33" s="178">
        <f>'Export SMIS'!S22</f>
        <v>0</v>
      </c>
      <c r="J33" s="178">
        <f>'Export SMIS'!X22</f>
        <v>0</v>
      </c>
      <c r="K33" s="178">
        <f>'Export SMIS'!Y22</f>
        <v>0</v>
      </c>
      <c r="L33" s="178">
        <f t="shared" si="2"/>
        <v>0</v>
      </c>
      <c r="M33" s="146">
        <f>'Export SMIS'!F22</f>
        <v>0</v>
      </c>
    </row>
    <row r="34" spans="1:13" ht="21.6" customHeight="1" x14ac:dyDescent="0.25">
      <c r="A34" s="175">
        <v>22</v>
      </c>
      <c r="B34" s="176">
        <f>'Export SMIS'!G23</f>
        <v>0</v>
      </c>
      <c r="C34" s="177">
        <f>'Export SMIS'!I23</f>
        <v>0</v>
      </c>
      <c r="D34" s="178">
        <f t="shared" si="0"/>
        <v>0</v>
      </c>
      <c r="E34" s="178">
        <f>'Export SMIS'!AJ23</f>
        <v>0</v>
      </c>
      <c r="F34" s="178">
        <f>'Export SMIS'!AM23</f>
        <v>0</v>
      </c>
      <c r="G34" s="178">
        <f>'Export SMIS'!AD23</f>
        <v>0</v>
      </c>
      <c r="H34" s="178">
        <f t="shared" si="1"/>
        <v>0</v>
      </c>
      <c r="I34" s="178">
        <f>'Export SMIS'!S23</f>
        <v>0</v>
      </c>
      <c r="J34" s="178">
        <f>'Export SMIS'!X23</f>
        <v>0</v>
      </c>
      <c r="K34" s="178">
        <f>'Export SMIS'!Y23</f>
        <v>0</v>
      </c>
      <c r="L34" s="178">
        <f t="shared" si="2"/>
        <v>0</v>
      </c>
      <c r="M34" s="146">
        <f>'Export SMIS'!F23</f>
        <v>0</v>
      </c>
    </row>
    <row r="35" spans="1:13" ht="21.6" customHeight="1" x14ac:dyDescent="0.25">
      <c r="A35" s="175">
        <v>23</v>
      </c>
      <c r="B35" s="176">
        <f>'Export SMIS'!G24</f>
        <v>0</v>
      </c>
      <c r="C35" s="177">
        <f>'Export SMIS'!I24</f>
        <v>0</v>
      </c>
      <c r="D35" s="178">
        <f t="shared" si="0"/>
        <v>0</v>
      </c>
      <c r="E35" s="178">
        <f>'Export SMIS'!AJ24</f>
        <v>0</v>
      </c>
      <c r="F35" s="178">
        <f>'Export SMIS'!AM24</f>
        <v>0</v>
      </c>
      <c r="G35" s="178">
        <f>'Export SMIS'!AD24</f>
        <v>0</v>
      </c>
      <c r="H35" s="178">
        <f t="shared" si="1"/>
        <v>0</v>
      </c>
      <c r="I35" s="178">
        <f>'Export SMIS'!S24</f>
        <v>0</v>
      </c>
      <c r="J35" s="178">
        <f>'Export SMIS'!X24</f>
        <v>0</v>
      </c>
      <c r="K35" s="178">
        <f>'Export SMIS'!Y24</f>
        <v>0</v>
      </c>
      <c r="L35" s="178">
        <f t="shared" si="2"/>
        <v>0</v>
      </c>
      <c r="M35" s="146">
        <f>'Export SMIS'!F24</f>
        <v>0</v>
      </c>
    </row>
    <row r="36" spans="1:13" ht="21.6" customHeight="1" x14ac:dyDescent="0.25">
      <c r="A36" s="175">
        <v>24</v>
      </c>
      <c r="B36" s="176">
        <f>'Export SMIS'!G25</f>
        <v>0</v>
      </c>
      <c r="C36" s="177">
        <f>'Export SMIS'!I25</f>
        <v>0</v>
      </c>
      <c r="D36" s="178">
        <f t="shared" si="0"/>
        <v>0</v>
      </c>
      <c r="E36" s="178">
        <f>'Export SMIS'!AJ25</f>
        <v>0</v>
      </c>
      <c r="F36" s="178">
        <f>'Export SMIS'!AM25</f>
        <v>0</v>
      </c>
      <c r="G36" s="178">
        <f>'Export SMIS'!AD25</f>
        <v>0</v>
      </c>
      <c r="H36" s="178">
        <f t="shared" si="1"/>
        <v>0</v>
      </c>
      <c r="I36" s="178">
        <f>'Export SMIS'!S25</f>
        <v>0</v>
      </c>
      <c r="J36" s="178">
        <f>'Export SMIS'!X25</f>
        <v>0</v>
      </c>
      <c r="K36" s="178">
        <f>'Export SMIS'!Y25</f>
        <v>0</v>
      </c>
      <c r="L36" s="178">
        <f t="shared" si="2"/>
        <v>0</v>
      </c>
      <c r="M36" s="146">
        <f>'Export SMIS'!F25</f>
        <v>0</v>
      </c>
    </row>
    <row r="37" spans="1:13" ht="21.6" customHeight="1" x14ac:dyDescent="0.25">
      <c r="A37" s="175">
        <v>25</v>
      </c>
      <c r="B37" s="176">
        <f>'Export SMIS'!G26</f>
        <v>0</v>
      </c>
      <c r="C37" s="177">
        <f>'Export SMIS'!I26</f>
        <v>0</v>
      </c>
      <c r="D37" s="178">
        <f t="shared" si="0"/>
        <v>0</v>
      </c>
      <c r="E37" s="178">
        <f>'Export SMIS'!AJ26</f>
        <v>0</v>
      </c>
      <c r="F37" s="178">
        <f>'Export SMIS'!AM26</f>
        <v>0</v>
      </c>
      <c r="G37" s="178">
        <f>'Export SMIS'!AD26</f>
        <v>0</v>
      </c>
      <c r="H37" s="178">
        <f t="shared" si="1"/>
        <v>0</v>
      </c>
      <c r="I37" s="178">
        <f>'Export SMIS'!S26</f>
        <v>0</v>
      </c>
      <c r="J37" s="178">
        <f>'Export SMIS'!X26</f>
        <v>0</v>
      </c>
      <c r="K37" s="178">
        <f>'Export SMIS'!Y26</f>
        <v>0</v>
      </c>
      <c r="L37" s="178">
        <f t="shared" si="2"/>
        <v>0</v>
      </c>
      <c r="M37" s="146">
        <f>'Export SMIS'!F26</f>
        <v>0</v>
      </c>
    </row>
    <row r="38" spans="1:13" ht="21.6" customHeight="1" x14ac:dyDescent="0.25">
      <c r="A38" s="175">
        <v>26</v>
      </c>
      <c r="B38" s="176">
        <f>'Export SMIS'!G27</f>
        <v>0</v>
      </c>
      <c r="C38" s="177">
        <f>'Export SMIS'!I27</f>
        <v>0</v>
      </c>
      <c r="D38" s="178">
        <f t="shared" si="0"/>
        <v>0</v>
      </c>
      <c r="E38" s="178">
        <f>'Export SMIS'!AJ27</f>
        <v>0</v>
      </c>
      <c r="F38" s="178">
        <f>'Export SMIS'!AM27</f>
        <v>0</v>
      </c>
      <c r="G38" s="178">
        <f>'Export SMIS'!AD27</f>
        <v>0</v>
      </c>
      <c r="H38" s="178">
        <f t="shared" si="1"/>
        <v>0</v>
      </c>
      <c r="I38" s="178">
        <f>'Export SMIS'!S27</f>
        <v>0</v>
      </c>
      <c r="J38" s="178">
        <f>'Export SMIS'!X27</f>
        <v>0</v>
      </c>
      <c r="K38" s="178">
        <f>'Export SMIS'!Y27</f>
        <v>0</v>
      </c>
      <c r="L38" s="178">
        <f t="shared" si="2"/>
        <v>0</v>
      </c>
      <c r="M38" s="146">
        <f>'Export SMIS'!F27</f>
        <v>0</v>
      </c>
    </row>
    <row r="39" spans="1:13" ht="21.6" customHeight="1" x14ac:dyDescent="0.25">
      <c r="A39" s="175">
        <v>27</v>
      </c>
      <c r="B39" s="176">
        <f>'Export SMIS'!G28</f>
        <v>0</v>
      </c>
      <c r="C39" s="177">
        <f>'Export SMIS'!I28</f>
        <v>0</v>
      </c>
      <c r="D39" s="178">
        <f t="shared" si="0"/>
        <v>0</v>
      </c>
      <c r="E39" s="178">
        <f>'Export SMIS'!AJ28</f>
        <v>0</v>
      </c>
      <c r="F39" s="178">
        <f>'Export SMIS'!AM28</f>
        <v>0</v>
      </c>
      <c r="G39" s="178">
        <f>'Export SMIS'!AD28</f>
        <v>0</v>
      </c>
      <c r="H39" s="178">
        <f t="shared" si="1"/>
        <v>0</v>
      </c>
      <c r="I39" s="178">
        <f>'Export SMIS'!S28</f>
        <v>0</v>
      </c>
      <c r="J39" s="178">
        <f>'Export SMIS'!X28</f>
        <v>0</v>
      </c>
      <c r="K39" s="178">
        <f>'Export SMIS'!Y28</f>
        <v>0</v>
      </c>
      <c r="L39" s="178">
        <f t="shared" si="2"/>
        <v>0</v>
      </c>
      <c r="M39" s="146">
        <f>'Export SMIS'!F28</f>
        <v>0</v>
      </c>
    </row>
    <row r="40" spans="1:13" ht="21.6" customHeight="1" x14ac:dyDescent="0.25">
      <c r="A40" s="175">
        <v>28</v>
      </c>
      <c r="B40" s="176">
        <f>'Export SMIS'!G29</f>
        <v>0</v>
      </c>
      <c r="C40" s="177">
        <f>'Export SMIS'!I29</f>
        <v>0</v>
      </c>
      <c r="D40" s="178">
        <f t="shared" si="0"/>
        <v>0</v>
      </c>
      <c r="E40" s="178">
        <f>'Export SMIS'!AJ29</f>
        <v>0</v>
      </c>
      <c r="F40" s="178">
        <f>'Export SMIS'!AM29</f>
        <v>0</v>
      </c>
      <c r="G40" s="178">
        <f>'Export SMIS'!AD29</f>
        <v>0</v>
      </c>
      <c r="H40" s="178">
        <f t="shared" si="1"/>
        <v>0</v>
      </c>
      <c r="I40" s="178">
        <f>'Export SMIS'!S29</f>
        <v>0</v>
      </c>
      <c r="J40" s="178">
        <f>'Export SMIS'!X29</f>
        <v>0</v>
      </c>
      <c r="K40" s="178">
        <f>'Export SMIS'!Y29</f>
        <v>0</v>
      </c>
      <c r="L40" s="178">
        <f t="shared" si="2"/>
        <v>0</v>
      </c>
      <c r="M40" s="146">
        <f>'Export SMIS'!F29</f>
        <v>0</v>
      </c>
    </row>
    <row r="41" spans="1:13" ht="21.6" customHeight="1" x14ac:dyDescent="0.25">
      <c r="A41" s="175">
        <v>29</v>
      </c>
      <c r="B41" s="176">
        <f>'Export SMIS'!G30</f>
        <v>0</v>
      </c>
      <c r="C41" s="177">
        <f>'Export SMIS'!I30</f>
        <v>0</v>
      </c>
      <c r="D41" s="178">
        <f t="shared" si="0"/>
        <v>0</v>
      </c>
      <c r="E41" s="178">
        <f>'Export SMIS'!AJ30</f>
        <v>0</v>
      </c>
      <c r="F41" s="178">
        <f>'Export SMIS'!AM30</f>
        <v>0</v>
      </c>
      <c r="G41" s="178">
        <f>'Export SMIS'!AD30</f>
        <v>0</v>
      </c>
      <c r="H41" s="178">
        <f t="shared" si="1"/>
        <v>0</v>
      </c>
      <c r="I41" s="178">
        <f>'Export SMIS'!S30</f>
        <v>0</v>
      </c>
      <c r="J41" s="178">
        <f>'Export SMIS'!X30</f>
        <v>0</v>
      </c>
      <c r="K41" s="178">
        <f>'Export SMIS'!Y30</f>
        <v>0</v>
      </c>
      <c r="L41" s="178">
        <f t="shared" si="2"/>
        <v>0</v>
      </c>
      <c r="M41" s="146">
        <f>'Export SMIS'!F30</f>
        <v>0</v>
      </c>
    </row>
    <row r="42" spans="1:13" ht="21.6" customHeight="1" x14ac:dyDescent="0.25">
      <c r="A42" s="175">
        <v>30</v>
      </c>
      <c r="B42" s="176">
        <f>'Export SMIS'!G31</f>
        <v>0</v>
      </c>
      <c r="C42" s="177">
        <f>'Export SMIS'!I31</f>
        <v>0</v>
      </c>
      <c r="D42" s="178">
        <f t="shared" si="0"/>
        <v>0</v>
      </c>
      <c r="E42" s="178">
        <f>'Export SMIS'!AJ31</f>
        <v>0</v>
      </c>
      <c r="F42" s="178">
        <f>'Export SMIS'!AM31</f>
        <v>0</v>
      </c>
      <c r="G42" s="178">
        <f>'Export SMIS'!AD31</f>
        <v>0</v>
      </c>
      <c r="H42" s="178">
        <f t="shared" si="1"/>
        <v>0</v>
      </c>
      <c r="I42" s="178">
        <f>'Export SMIS'!S31</f>
        <v>0</v>
      </c>
      <c r="J42" s="178">
        <f>'Export SMIS'!X31</f>
        <v>0</v>
      </c>
      <c r="K42" s="178">
        <f>'Export SMIS'!Y31</f>
        <v>0</v>
      </c>
      <c r="L42" s="178">
        <f t="shared" si="2"/>
        <v>0</v>
      </c>
      <c r="M42" s="146">
        <f>'Export SMIS'!F31</f>
        <v>0</v>
      </c>
    </row>
    <row r="43" spans="1:13" ht="21.6" customHeight="1" x14ac:dyDescent="0.25">
      <c r="A43" s="175">
        <v>31</v>
      </c>
      <c r="B43" s="176">
        <f>'Export SMIS'!G32</f>
        <v>0</v>
      </c>
      <c r="C43" s="177">
        <f>'Export SMIS'!I32</f>
        <v>0</v>
      </c>
      <c r="D43" s="178">
        <f t="shared" si="0"/>
        <v>0</v>
      </c>
      <c r="E43" s="178">
        <f>'Export SMIS'!AJ32</f>
        <v>0</v>
      </c>
      <c r="F43" s="178">
        <f>'Export SMIS'!AM32</f>
        <v>0</v>
      </c>
      <c r="G43" s="178">
        <f>'Export SMIS'!AD32</f>
        <v>0</v>
      </c>
      <c r="H43" s="178">
        <f t="shared" si="1"/>
        <v>0</v>
      </c>
      <c r="I43" s="178">
        <f>'Export SMIS'!S32</f>
        <v>0</v>
      </c>
      <c r="J43" s="178">
        <f>'Export SMIS'!X32</f>
        <v>0</v>
      </c>
      <c r="K43" s="178">
        <f>'Export SMIS'!Y32</f>
        <v>0</v>
      </c>
      <c r="L43" s="178">
        <f t="shared" si="2"/>
        <v>0</v>
      </c>
      <c r="M43" s="146">
        <f>'Export SMIS'!F32</f>
        <v>0</v>
      </c>
    </row>
    <row r="44" spans="1:13" ht="21.6" customHeight="1" x14ac:dyDescent="0.25">
      <c r="A44" s="175">
        <v>32</v>
      </c>
      <c r="B44" s="176">
        <f>'Export SMIS'!G33</f>
        <v>0</v>
      </c>
      <c r="C44" s="177">
        <f>'Export SMIS'!I33</f>
        <v>0</v>
      </c>
      <c r="D44" s="178">
        <f t="shared" si="0"/>
        <v>0</v>
      </c>
      <c r="E44" s="178">
        <f>'Export SMIS'!AJ33</f>
        <v>0</v>
      </c>
      <c r="F44" s="178">
        <f>'Export SMIS'!AM33</f>
        <v>0</v>
      </c>
      <c r="G44" s="178">
        <f>'Export SMIS'!AD33</f>
        <v>0</v>
      </c>
      <c r="H44" s="178">
        <f t="shared" si="1"/>
        <v>0</v>
      </c>
      <c r="I44" s="178">
        <f>'Export SMIS'!S33</f>
        <v>0</v>
      </c>
      <c r="J44" s="178">
        <f>'Export SMIS'!X33</f>
        <v>0</v>
      </c>
      <c r="K44" s="178">
        <f>'Export SMIS'!Y33</f>
        <v>0</v>
      </c>
      <c r="L44" s="178">
        <f t="shared" si="2"/>
        <v>0</v>
      </c>
      <c r="M44" s="146">
        <f>'Export SMIS'!F33</f>
        <v>0</v>
      </c>
    </row>
    <row r="45" spans="1:13" ht="21.6" customHeight="1" x14ac:dyDescent="0.25">
      <c r="A45" s="175">
        <v>33</v>
      </c>
      <c r="B45" s="176">
        <f>'Export SMIS'!G34</f>
        <v>0</v>
      </c>
      <c r="C45" s="177">
        <f>'Export SMIS'!I34</f>
        <v>0</v>
      </c>
      <c r="D45" s="178">
        <f t="shared" si="0"/>
        <v>0</v>
      </c>
      <c r="E45" s="178">
        <f>'Export SMIS'!AJ34</f>
        <v>0</v>
      </c>
      <c r="F45" s="178">
        <f>'Export SMIS'!AM34</f>
        <v>0</v>
      </c>
      <c r="G45" s="178">
        <f>'Export SMIS'!AD34</f>
        <v>0</v>
      </c>
      <c r="H45" s="178">
        <f t="shared" si="1"/>
        <v>0</v>
      </c>
      <c r="I45" s="178">
        <f>'Export SMIS'!S34</f>
        <v>0</v>
      </c>
      <c r="J45" s="178">
        <f>'Export SMIS'!X34</f>
        <v>0</v>
      </c>
      <c r="K45" s="178">
        <f>'Export SMIS'!Y34</f>
        <v>0</v>
      </c>
      <c r="L45" s="178">
        <f t="shared" si="2"/>
        <v>0</v>
      </c>
      <c r="M45" s="146">
        <f>'Export SMIS'!F34</f>
        <v>0</v>
      </c>
    </row>
    <row r="46" spans="1:13" ht="21.6" customHeight="1" x14ac:dyDescent="0.25">
      <c r="A46" s="175">
        <v>34</v>
      </c>
      <c r="B46" s="176">
        <f>'Export SMIS'!G35</f>
        <v>0</v>
      </c>
      <c r="C46" s="177">
        <f>'Export SMIS'!I35</f>
        <v>0</v>
      </c>
      <c r="D46" s="178">
        <f t="shared" si="0"/>
        <v>0</v>
      </c>
      <c r="E46" s="178">
        <f>'Export SMIS'!AJ35</f>
        <v>0</v>
      </c>
      <c r="F46" s="178">
        <f>'Export SMIS'!AM35</f>
        <v>0</v>
      </c>
      <c r="G46" s="178">
        <f>'Export SMIS'!AD35</f>
        <v>0</v>
      </c>
      <c r="H46" s="178">
        <f t="shared" si="1"/>
        <v>0</v>
      </c>
      <c r="I46" s="178">
        <f>'Export SMIS'!S35</f>
        <v>0</v>
      </c>
      <c r="J46" s="178">
        <f>'Export SMIS'!X35</f>
        <v>0</v>
      </c>
      <c r="K46" s="178">
        <f>'Export SMIS'!Y35</f>
        <v>0</v>
      </c>
      <c r="L46" s="178">
        <f t="shared" si="2"/>
        <v>0</v>
      </c>
      <c r="M46" s="146">
        <f>'Export SMIS'!F35</f>
        <v>0</v>
      </c>
    </row>
    <row r="47" spans="1:13" ht="21.6" customHeight="1" x14ac:dyDescent="0.25">
      <c r="A47" s="175">
        <v>35</v>
      </c>
      <c r="B47" s="176">
        <f>'Export SMIS'!G36</f>
        <v>0</v>
      </c>
      <c r="C47" s="177">
        <f>'Export SMIS'!I36</f>
        <v>0</v>
      </c>
      <c r="D47" s="178">
        <f t="shared" si="0"/>
        <v>0</v>
      </c>
      <c r="E47" s="178">
        <f>'Export SMIS'!AJ36</f>
        <v>0</v>
      </c>
      <c r="F47" s="178">
        <f>'Export SMIS'!AM36</f>
        <v>0</v>
      </c>
      <c r="G47" s="178">
        <f>'Export SMIS'!AD36</f>
        <v>0</v>
      </c>
      <c r="H47" s="178">
        <f t="shared" si="1"/>
        <v>0</v>
      </c>
      <c r="I47" s="178">
        <f>'Export SMIS'!S36</f>
        <v>0</v>
      </c>
      <c r="J47" s="178">
        <f>'Export SMIS'!X36</f>
        <v>0</v>
      </c>
      <c r="K47" s="178">
        <f>'Export SMIS'!Y36</f>
        <v>0</v>
      </c>
      <c r="L47" s="178">
        <f t="shared" si="2"/>
        <v>0</v>
      </c>
      <c r="M47" s="146">
        <f>'Export SMIS'!F36</f>
        <v>0</v>
      </c>
    </row>
    <row r="48" spans="1:13" ht="21.6" customHeight="1" x14ac:dyDescent="0.25">
      <c r="A48" s="175">
        <v>36</v>
      </c>
      <c r="B48" s="176">
        <f>'Export SMIS'!G37</f>
        <v>0</v>
      </c>
      <c r="C48" s="177">
        <f>'Export SMIS'!I37</f>
        <v>0</v>
      </c>
      <c r="D48" s="178">
        <f t="shared" si="0"/>
        <v>0</v>
      </c>
      <c r="E48" s="178">
        <f>'Export SMIS'!AJ37</f>
        <v>0</v>
      </c>
      <c r="F48" s="178">
        <f>'Export SMIS'!AM37</f>
        <v>0</v>
      </c>
      <c r="G48" s="178">
        <f>'Export SMIS'!AD37</f>
        <v>0</v>
      </c>
      <c r="H48" s="178">
        <f t="shared" si="1"/>
        <v>0</v>
      </c>
      <c r="I48" s="178">
        <f>'Export SMIS'!S37</f>
        <v>0</v>
      </c>
      <c r="J48" s="178">
        <f>'Export SMIS'!X37</f>
        <v>0</v>
      </c>
      <c r="K48" s="178">
        <f>'Export SMIS'!Y37</f>
        <v>0</v>
      </c>
      <c r="L48" s="178">
        <f t="shared" si="2"/>
        <v>0</v>
      </c>
      <c r="M48" s="146">
        <f>'Export SMIS'!F37</f>
        <v>0</v>
      </c>
    </row>
    <row r="49" spans="1:13" ht="21.6" customHeight="1" x14ac:dyDescent="0.25">
      <c r="A49" s="175">
        <v>37</v>
      </c>
      <c r="B49" s="176">
        <f>'Export SMIS'!G38</f>
        <v>0</v>
      </c>
      <c r="C49" s="177">
        <f>'Export SMIS'!I38</f>
        <v>0</v>
      </c>
      <c r="D49" s="178">
        <f t="shared" si="0"/>
        <v>0</v>
      </c>
      <c r="E49" s="178">
        <f>'Export SMIS'!AJ38</f>
        <v>0</v>
      </c>
      <c r="F49" s="178">
        <f>'Export SMIS'!AM38</f>
        <v>0</v>
      </c>
      <c r="G49" s="178">
        <f>'Export SMIS'!AD38</f>
        <v>0</v>
      </c>
      <c r="H49" s="178">
        <f t="shared" si="1"/>
        <v>0</v>
      </c>
      <c r="I49" s="178">
        <f>'Export SMIS'!S38</f>
        <v>0</v>
      </c>
      <c r="J49" s="178">
        <f>'Export SMIS'!X38</f>
        <v>0</v>
      </c>
      <c r="K49" s="178">
        <f>'Export SMIS'!Y38</f>
        <v>0</v>
      </c>
      <c r="L49" s="178">
        <f t="shared" si="2"/>
        <v>0</v>
      </c>
      <c r="M49" s="146">
        <f>'Export SMIS'!F38</f>
        <v>0</v>
      </c>
    </row>
    <row r="50" spans="1:13" ht="21.6" customHeight="1" x14ac:dyDescent="0.25">
      <c r="A50" s="175">
        <v>38</v>
      </c>
      <c r="B50" s="176">
        <f>'Export SMIS'!G39</f>
        <v>0</v>
      </c>
      <c r="C50" s="177">
        <f>'Export SMIS'!I39</f>
        <v>0</v>
      </c>
      <c r="D50" s="178">
        <f t="shared" si="0"/>
        <v>0</v>
      </c>
      <c r="E50" s="178">
        <f>'Export SMIS'!AJ39</f>
        <v>0</v>
      </c>
      <c r="F50" s="178">
        <f>'Export SMIS'!AM39</f>
        <v>0</v>
      </c>
      <c r="G50" s="178">
        <f>'Export SMIS'!AD39</f>
        <v>0</v>
      </c>
      <c r="H50" s="178">
        <f t="shared" si="1"/>
        <v>0</v>
      </c>
      <c r="I50" s="178">
        <f>'Export SMIS'!S39</f>
        <v>0</v>
      </c>
      <c r="J50" s="178">
        <f>'Export SMIS'!X39</f>
        <v>0</v>
      </c>
      <c r="K50" s="178">
        <f>'Export SMIS'!Y39</f>
        <v>0</v>
      </c>
      <c r="L50" s="178">
        <f t="shared" si="2"/>
        <v>0</v>
      </c>
      <c r="M50" s="146">
        <f>'Export SMIS'!F39</f>
        <v>0</v>
      </c>
    </row>
    <row r="51" spans="1:13" ht="21.6" customHeight="1" x14ac:dyDescent="0.25">
      <c r="A51" s="175">
        <v>39</v>
      </c>
      <c r="B51" s="176">
        <f>'Export SMIS'!G40</f>
        <v>0</v>
      </c>
      <c r="C51" s="177">
        <f>'Export SMIS'!I40</f>
        <v>0</v>
      </c>
      <c r="D51" s="178">
        <f t="shared" si="0"/>
        <v>0</v>
      </c>
      <c r="E51" s="178">
        <f>'Export SMIS'!AJ40</f>
        <v>0</v>
      </c>
      <c r="F51" s="178">
        <f>'Export SMIS'!AM40</f>
        <v>0</v>
      </c>
      <c r="G51" s="178">
        <f>'Export SMIS'!AD40</f>
        <v>0</v>
      </c>
      <c r="H51" s="178">
        <f t="shared" si="1"/>
        <v>0</v>
      </c>
      <c r="I51" s="178">
        <f>'Export SMIS'!S40</f>
        <v>0</v>
      </c>
      <c r="J51" s="178">
        <f>'Export SMIS'!X40</f>
        <v>0</v>
      </c>
      <c r="K51" s="178">
        <f>'Export SMIS'!Y40</f>
        <v>0</v>
      </c>
      <c r="L51" s="178">
        <f t="shared" si="2"/>
        <v>0</v>
      </c>
      <c r="M51" s="146">
        <f>'Export SMIS'!F40</f>
        <v>0</v>
      </c>
    </row>
    <row r="52" spans="1:13" ht="19.8" customHeight="1" x14ac:dyDescent="0.25">
      <c r="A52" s="175">
        <v>40</v>
      </c>
      <c r="B52" s="176">
        <f>'Export SMIS'!G41</f>
        <v>0</v>
      </c>
      <c r="C52" s="177">
        <f>'Export SMIS'!I41</f>
        <v>0</v>
      </c>
      <c r="D52" s="178">
        <f t="shared" si="0"/>
        <v>0</v>
      </c>
      <c r="E52" s="178">
        <f>'Export SMIS'!AJ41</f>
        <v>0</v>
      </c>
      <c r="F52" s="178">
        <f>'Export SMIS'!AM41</f>
        <v>0</v>
      </c>
      <c r="G52" s="178">
        <f>'Export SMIS'!AD41</f>
        <v>0</v>
      </c>
      <c r="H52" s="178">
        <f t="shared" si="1"/>
        <v>0</v>
      </c>
      <c r="I52" s="178">
        <f>'Export SMIS'!S41</f>
        <v>0</v>
      </c>
      <c r="J52" s="178">
        <f>'Export SMIS'!X41</f>
        <v>0</v>
      </c>
      <c r="K52" s="178">
        <f>'Export SMIS'!Y41</f>
        <v>0</v>
      </c>
      <c r="L52" s="178">
        <f t="shared" si="2"/>
        <v>0</v>
      </c>
      <c r="M52" s="146">
        <f>'Export SMIS'!F41</f>
        <v>0</v>
      </c>
    </row>
    <row r="53" spans="1:13" ht="21.6" customHeight="1" x14ac:dyDescent="0.25">
      <c r="A53" s="401" t="s">
        <v>0</v>
      </c>
      <c r="B53" s="402"/>
      <c r="C53" s="403"/>
      <c r="D53" s="131">
        <f>SUM(D13:D52)</f>
        <v>0</v>
      </c>
      <c r="E53" s="131">
        <f t="shared" ref="E53:L53" si="3">SUM(E13:E52)</f>
        <v>0</v>
      </c>
      <c r="F53" s="131">
        <f t="shared" si="3"/>
        <v>0</v>
      </c>
      <c r="G53" s="131">
        <f t="shared" si="3"/>
        <v>0</v>
      </c>
      <c r="H53" s="131">
        <f t="shared" si="3"/>
        <v>0</v>
      </c>
      <c r="I53" s="131">
        <f t="shared" si="3"/>
        <v>0</v>
      </c>
      <c r="J53" s="131">
        <f t="shared" si="3"/>
        <v>0</v>
      </c>
      <c r="K53" s="131">
        <f t="shared" si="3"/>
        <v>0</v>
      </c>
      <c r="L53" s="131">
        <f t="shared" si="3"/>
        <v>0</v>
      </c>
    </row>
    <row r="54" spans="1:13" ht="12" x14ac:dyDescent="0.25">
      <c r="D54" s="19" t="str">
        <f>IF(D53=Buget_cerere!E88,"OK","ERROR")</f>
        <v>OK</v>
      </c>
      <c r="E54" s="396" t="e">
        <f>IF(E53+F53=ROUND(Buget_cerere!C98,2),"OK","ERROR")</f>
        <v>#VALUE!</v>
      </c>
      <c r="F54" s="397" t="e">
        <f>IF(F53=#REF!,"OK","ERROR")</f>
        <v>#REF!</v>
      </c>
      <c r="G54" s="294" t="e">
        <f>IF(G53=ROUND(Buget_cerere!C94-Buget_cerere!C97,2),"OK","ERROR")</f>
        <v>#VALUE!</v>
      </c>
      <c r="H54" s="19" t="str">
        <f>IF(H53=Buget_cerere!D88+Buget_cerere!G88,"OK","ERROR")</f>
        <v>OK</v>
      </c>
      <c r="I54" s="19" t="str">
        <f>IF(I53=Buget_cerere!D88,"OK","ERROR")</f>
        <v>OK</v>
      </c>
      <c r="J54" s="19" t="str">
        <f>IF(J53=Buget_cerere!G88,"OK","ERROR")</f>
        <v>OK</v>
      </c>
      <c r="K54" s="19" t="str">
        <f>IF(K53=Buget_cerere!H88,"OK","ERROR")</f>
        <v>OK</v>
      </c>
      <c r="L54" s="19" t="str">
        <f>IF(L53=Buget_cerere!I88,"OK","ERROR")</f>
        <v>OK</v>
      </c>
    </row>
    <row r="55" spans="1:13" ht="21.6" customHeight="1" x14ac:dyDescent="0.25">
      <c r="D55" s="292"/>
      <c r="E55" s="292"/>
      <c r="F55" s="292"/>
    </row>
    <row r="56" spans="1:13" ht="21.6" customHeight="1" x14ac:dyDescent="0.25">
      <c r="D56" s="292"/>
      <c r="F56" s="292"/>
    </row>
    <row r="57" spans="1:13" ht="21.6" customHeight="1" x14ac:dyDescent="0.25">
      <c r="D57" s="292"/>
    </row>
    <row r="58" spans="1:13" ht="21.6" customHeight="1" x14ac:dyDescent="0.25">
      <c r="D58" s="292"/>
    </row>
    <row r="59" spans="1:13" ht="21.6" customHeight="1" x14ac:dyDescent="0.25">
      <c r="D59" s="292"/>
    </row>
    <row r="60" spans="1:13" ht="21.6" customHeight="1" x14ac:dyDescent="0.25">
      <c r="D60" s="293"/>
      <c r="E60" s="292"/>
    </row>
  </sheetData>
  <sheetProtection algorithmName="SHA-512" hashValue="Spy1QK0LkBN6m2DprFHx7PuXQEJEq3yGiLmhJ5dFJE3jnDV2f2PIZNIcQW4TH+EFlDXHMOE2QXNwofiL2eoA6g==" saltValue="HSlebIpKBw+0XZhrr2kAvw==" spinCount="100000" sheet="1" objects="1" scenarios="1"/>
  <mergeCells count="16">
    <mergeCell ref="E54:F54"/>
    <mergeCell ref="C8:D8"/>
    <mergeCell ref="C7:L7"/>
    <mergeCell ref="A53:C53"/>
    <mergeCell ref="A10:A11"/>
    <mergeCell ref="B3:L3"/>
    <mergeCell ref="B2:L2"/>
    <mergeCell ref="B4:L4"/>
    <mergeCell ref="B5:L5"/>
    <mergeCell ref="L10:L11"/>
    <mergeCell ref="B10:B11"/>
    <mergeCell ref="C10:C11"/>
    <mergeCell ref="D10:G10"/>
    <mergeCell ref="H10:J10"/>
    <mergeCell ref="K10:K11"/>
    <mergeCell ref="B6:L6"/>
  </mergeCells>
  <conditionalFormatting sqref="D54:E54 G54:L54">
    <cfRule type="cellIs" dxfId="0" priority="1" operator="equal">
      <formula>"error"</formula>
    </cfRule>
  </conditionalFormatting>
  <pageMargins left="0.2" right="0.2" top="0.5" bottom="0.25" header="0" footer="0"/>
  <pageSetup paperSize="9"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6D965-DD36-4CED-BE83-8F8F978CA708}">
  <dimension ref="A1:B135"/>
  <sheetViews>
    <sheetView topLeftCell="A22" workbookViewId="0">
      <selection activeCell="B9" sqref="B9"/>
    </sheetView>
  </sheetViews>
  <sheetFormatPr defaultColWidth="35.44140625" defaultRowHeight="13.8" x14ac:dyDescent="0.3"/>
  <cols>
    <col min="1" max="1" width="41.77734375" style="329" customWidth="1"/>
    <col min="2" max="2" width="51.21875" style="329" customWidth="1"/>
    <col min="3" max="16384" width="35.44140625" style="329"/>
  </cols>
  <sheetData>
    <row r="1" spans="1:2" x14ac:dyDescent="0.3">
      <c r="A1" s="329" t="s">
        <v>495</v>
      </c>
      <c r="B1" s="329" t="s">
        <v>496</v>
      </c>
    </row>
    <row r="2" spans="1:2" x14ac:dyDescent="0.3">
      <c r="A2" s="329" t="s">
        <v>324</v>
      </c>
      <c r="B2" s="329" t="s">
        <v>497</v>
      </c>
    </row>
    <row r="3" spans="1:2" x14ac:dyDescent="0.3">
      <c r="A3" s="329" t="s">
        <v>324</v>
      </c>
      <c r="B3" s="329" t="s">
        <v>498</v>
      </c>
    </row>
    <row r="4" spans="1:2" x14ac:dyDescent="0.3">
      <c r="A4" s="329" t="s">
        <v>295</v>
      </c>
      <c r="B4" s="329" t="s">
        <v>296</v>
      </c>
    </row>
    <row r="5" spans="1:2" ht="41.4" x14ac:dyDescent="0.3">
      <c r="A5" s="329" t="s">
        <v>295</v>
      </c>
      <c r="B5" s="329" t="s">
        <v>499</v>
      </c>
    </row>
    <row r="6" spans="1:2" ht="27.6" x14ac:dyDescent="0.3">
      <c r="A6" s="329" t="s">
        <v>295</v>
      </c>
      <c r="B6" s="329" t="s">
        <v>500</v>
      </c>
    </row>
    <row r="7" spans="1:2" ht="27.6" x14ac:dyDescent="0.3">
      <c r="A7" s="329" t="s">
        <v>295</v>
      </c>
      <c r="B7" s="329" t="s">
        <v>501</v>
      </c>
    </row>
    <row r="8" spans="1:2" x14ac:dyDescent="0.3">
      <c r="A8" s="329" t="s">
        <v>326</v>
      </c>
      <c r="B8" s="329" t="s">
        <v>502</v>
      </c>
    </row>
    <row r="9" spans="1:2" ht="27.6" x14ac:dyDescent="0.3">
      <c r="A9" s="329" t="s">
        <v>503</v>
      </c>
      <c r="B9" s="329" t="s">
        <v>504</v>
      </c>
    </row>
    <row r="10" spans="1:2" x14ac:dyDescent="0.3">
      <c r="A10" s="329" t="s">
        <v>505</v>
      </c>
      <c r="B10" s="329" t="s">
        <v>506</v>
      </c>
    </row>
    <row r="11" spans="1:2" x14ac:dyDescent="0.3">
      <c r="A11" s="329" t="s">
        <v>507</v>
      </c>
      <c r="B11" s="329" t="s">
        <v>508</v>
      </c>
    </row>
    <row r="12" spans="1:2" ht="41.4" x14ac:dyDescent="0.3">
      <c r="A12" s="329" t="s">
        <v>314</v>
      </c>
      <c r="B12" s="329" t="s">
        <v>509</v>
      </c>
    </row>
    <row r="13" spans="1:2" ht="41.4" x14ac:dyDescent="0.3">
      <c r="A13" s="329" t="s">
        <v>314</v>
      </c>
      <c r="B13" s="329" t="s">
        <v>406</v>
      </c>
    </row>
    <row r="14" spans="1:2" ht="27.6" x14ac:dyDescent="0.3">
      <c r="A14" s="329" t="s">
        <v>314</v>
      </c>
      <c r="B14" s="329" t="s">
        <v>510</v>
      </c>
    </row>
    <row r="15" spans="1:2" ht="27.6" x14ac:dyDescent="0.3">
      <c r="A15" s="329" t="s">
        <v>314</v>
      </c>
      <c r="B15" s="329" t="s">
        <v>511</v>
      </c>
    </row>
    <row r="16" spans="1:2" ht="27.6" x14ac:dyDescent="0.3">
      <c r="A16" s="329" t="s">
        <v>314</v>
      </c>
      <c r="B16" s="329" t="s">
        <v>512</v>
      </c>
    </row>
    <row r="17" spans="1:2" x14ac:dyDescent="0.3">
      <c r="A17" s="329" t="s">
        <v>314</v>
      </c>
      <c r="B17" s="329" t="s">
        <v>513</v>
      </c>
    </row>
    <row r="18" spans="1:2" ht="41.4" x14ac:dyDescent="0.3">
      <c r="A18" s="329" t="s">
        <v>314</v>
      </c>
      <c r="B18" s="329" t="s">
        <v>514</v>
      </c>
    </row>
    <row r="19" spans="1:2" ht="27.6" x14ac:dyDescent="0.3">
      <c r="A19" s="329" t="s">
        <v>314</v>
      </c>
      <c r="B19" s="329" t="s">
        <v>515</v>
      </c>
    </row>
    <row r="20" spans="1:2" ht="27.6" x14ac:dyDescent="0.3">
      <c r="A20" s="329" t="s">
        <v>314</v>
      </c>
      <c r="B20" s="329" t="s">
        <v>516</v>
      </c>
    </row>
    <row r="21" spans="1:2" ht="41.4" x14ac:dyDescent="0.3">
      <c r="A21" s="329" t="s">
        <v>314</v>
      </c>
      <c r="B21" s="329" t="s">
        <v>517</v>
      </c>
    </row>
    <row r="22" spans="1:2" ht="27.6" x14ac:dyDescent="0.3">
      <c r="A22" s="329" t="s">
        <v>315</v>
      </c>
      <c r="B22" s="329" t="s">
        <v>407</v>
      </c>
    </row>
    <row r="23" spans="1:2" x14ac:dyDescent="0.3">
      <c r="A23" s="329" t="s">
        <v>301</v>
      </c>
      <c r="B23" s="329" t="s">
        <v>408</v>
      </c>
    </row>
    <row r="24" spans="1:2" x14ac:dyDescent="0.3">
      <c r="A24" s="329" t="s">
        <v>301</v>
      </c>
      <c r="B24" s="329" t="s">
        <v>453</v>
      </c>
    </row>
    <row r="25" spans="1:2" x14ac:dyDescent="0.3">
      <c r="A25" s="329" t="s">
        <v>301</v>
      </c>
      <c r="B25" s="329" t="s">
        <v>518</v>
      </c>
    </row>
    <row r="26" spans="1:2" x14ac:dyDescent="0.3">
      <c r="A26" s="329" t="s">
        <v>334</v>
      </c>
      <c r="B26" s="329" t="s">
        <v>519</v>
      </c>
    </row>
    <row r="27" spans="1:2" ht="27.6" x14ac:dyDescent="0.3">
      <c r="A27" s="329" t="s">
        <v>262</v>
      </c>
      <c r="B27" s="329" t="s">
        <v>520</v>
      </c>
    </row>
    <row r="28" spans="1:2" x14ac:dyDescent="0.3">
      <c r="A28" s="329" t="s">
        <v>262</v>
      </c>
      <c r="B28" s="329" t="s">
        <v>521</v>
      </c>
    </row>
    <row r="29" spans="1:2" ht="27.6" x14ac:dyDescent="0.3">
      <c r="A29" s="329" t="s">
        <v>262</v>
      </c>
      <c r="B29" s="329" t="s">
        <v>522</v>
      </c>
    </row>
    <row r="30" spans="1:2" x14ac:dyDescent="0.3">
      <c r="A30" s="329" t="s">
        <v>262</v>
      </c>
      <c r="B30" s="329" t="s">
        <v>523</v>
      </c>
    </row>
    <row r="31" spans="1:2" x14ac:dyDescent="0.3">
      <c r="A31" s="329" t="s">
        <v>262</v>
      </c>
      <c r="B31" s="329" t="s">
        <v>524</v>
      </c>
    </row>
    <row r="32" spans="1:2" x14ac:dyDescent="0.3">
      <c r="A32" s="329" t="s">
        <v>262</v>
      </c>
      <c r="B32" s="329" t="s">
        <v>525</v>
      </c>
    </row>
    <row r="33" spans="1:2" ht="41.4" x14ac:dyDescent="0.3">
      <c r="A33" s="329" t="s">
        <v>262</v>
      </c>
      <c r="B33" s="329" t="s">
        <v>526</v>
      </c>
    </row>
    <row r="34" spans="1:2" x14ac:dyDescent="0.3">
      <c r="A34" s="329" t="s">
        <v>262</v>
      </c>
      <c r="B34" s="329" t="s">
        <v>527</v>
      </c>
    </row>
    <row r="35" spans="1:2" x14ac:dyDescent="0.3">
      <c r="A35" s="329" t="s">
        <v>262</v>
      </c>
      <c r="B35" s="329" t="s">
        <v>528</v>
      </c>
    </row>
    <row r="36" spans="1:2" ht="27.6" x14ac:dyDescent="0.3">
      <c r="A36" s="329" t="s">
        <v>262</v>
      </c>
      <c r="B36" s="329" t="s">
        <v>529</v>
      </c>
    </row>
    <row r="37" spans="1:2" ht="27.6" x14ac:dyDescent="0.3">
      <c r="A37" s="329" t="s">
        <v>262</v>
      </c>
      <c r="B37" s="329" t="s">
        <v>530</v>
      </c>
    </row>
    <row r="38" spans="1:2" x14ac:dyDescent="0.3">
      <c r="A38" s="329" t="s">
        <v>262</v>
      </c>
      <c r="B38" s="329" t="s">
        <v>531</v>
      </c>
    </row>
    <row r="39" spans="1:2" ht="27.6" x14ac:dyDescent="0.3">
      <c r="A39" s="329" t="s">
        <v>262</v>
      </c>
      <c r="B39" s="329" t="s">
        <v>532</v>
      </c>
    </row>
    <row r="40" spans="1:2" x14ac:dyDescent="0.3">
      <c r="A40" s="329" t="s">
        <v>262</v>
      </c>
      <c r="B40" s="329" t="s">
        <v>533</v>
      </c>
    </row>
    <row r="41" spans="1:2" ht="27.6" x14ac:dyDescent="0.3">
      <c r="A41" s="329" t="s">
        <v>262</v>
      </c>
      <c r="B41" s="329" t="s">
        <v>534</v>
      </c>
    </row>
    <row r="42" spans="1:2" ht="27.6" x14ac:dyDescent="0.3">
      <c r="A42" s="329" t="s">
        <v>262</v>
      </c>
      <c r="B42" s="329" t="s">
        <v>535</v>
      </c>
    </row>
    <row r="43" spans="1:2" x14ac:dyDescent="0.3">
      <c r="A43" s="329" t="s">
        <v>262</v>
      </c>
      <c r="B43" s="329" t="s">
        <v>536</v>
      </c>
    </row>
    <row r="44" spans="1:2" ht="27.6" x14ac:dyDescent="0.3">
      <c r="A44" s="329" t="s">
        <v>262</v>
      </c>
      <c r="B44" s="329" t="s">
        <v>537</v>
      </c>
    </row>
    <row r="45" spans="1:2" ht="27.6" x14ac:dyDescent="0.3">
      <c r="A45" s="329" t="s">
        <v>262</v>
      </c>
      <c r="B45" s="329" t="s">
        <v>538</v>
      </c>
    </row>
    <row r="46" spans="1:2" ht="27.6" x14ac:dyDescent="0.3">
      <c r="A46" s="329" t="s">
        <v>262</v>
      </c>
      <c r="B46" s="329" t="s">
        <v>539</v>
      </c>
    </row>
    <row r="47" spans="1:2" ht="27.6" x14ac:dyDescent="0.3">
      <c r="A47" s="329" t="s">
        <v>262</v>
      </c>
      <c r="B47" s="329" t="s">
        <v>540</v>
      </c>
    </row>
    <row r="48" spans="1:2" x14ac:dyDescent="0.3">
      <c r="A48" s="329" t="s">
        <v>541</v>
      </c>
      <c r="B48" s="329" t="s">
        <v>542</v>
      </c>
    </row>
    <row r="49" spans="1:2" x14ac:dyDescent="0.3">
      <c r="A49" s="329" t="s">
        <v>543</v>
      </c>
      <c r="B49" s="329" t="s">
        <v>544</v>
      </c>
    </row>
    <row r="50" spans="1:2" x14ac:dyDescent="0.3">
      <c r="A50" s="329" t="s">
        <v>543</v>
      </c>
      <c r="B50" s="329" t="s">
        <v>545</v>
      </c>
    </row>
    <row r="51" spans="1:2" x14ac:dyDescent="0.3">
      <c r="A51" s="329" t="s">
        <v>264</v>
      </c>
      <c r="B51" s="329" t="s">
        <v>409</v>
      </c>
    </row>
    <row r="52" spans="1:2" ht="27.6" x14ac:dyDescent="0.3">
      <c r="A52" s="329" t="s">
        <v>264</v>
      </c>
      <c r="B52" s="329" t="s">
        <v>410</v>
      </c>
    </row>
    <row r="53" spans="1:2" x14ac:dyDescent="0.3">
      <c r="A53" s="329" t="s">
        <v>264</v>
      </c>
      <c r="B53" s="329" t="s">
        <v>546</v>
      </c>
    </row>
    <row r="54" spans="1:2" ht="27.6" x14ac:dyDescent="0.3">
      <c r="A54" s="329" t="s">
        <v>264</v>
      </c>
      <c r="B54" s="329" t="s">
        <v>547</v>
      </c>
    </row>
    <row r="55" spans="1:2" x14ac:dyDescent="0.3">
      <c r="A55" s="329" t="s">
        <v>264</v>
      </c>
      <c r="B55" s="329" t="s">
        <v>548</v>
      </c>
    </row>
    <row r="56" spans="1:2" x14ac:dyDescent="0.3">
      <c r="A56" s="329" t="s">
        <v>264</v>
      </c>
      <c r="B56" s="329" t="s">
        <v>549</v>
      </c>
    </row>
    <row r="57" spans="1:2" ht="27.6" x14ac:dyDescent="0.3">
      <c r="A57" s="329" t="s">
        <v>264</v>
      </c>
      <c r="B57" s="329" t="s">
        <v>550</v>
      </c>
    </row>
    <row r="58" spans="1:2" ht="27.6" x14ac:dyDescent="0.3">
      <c r="A58" s="329" t="s">
        <v>264</v>
      </c>
      <c r="B58" s="329" t="s">
        <v>551</v>
      </c>
    </row>
    <row r="59" spans="1:2" x14ac:dyDescent="0.3">
      <c r="A59" s="329" t="s">
        <v>264</v>
      </c>
      <c r="B59" s="329" t="s">
        <v>552</v>
      </c>
    </row>
    <row r="60" spans="1:2" x14ac:dyDescent="0.3">
      <c r="A60" s="329" t="s">
        <v>264</v>
      </c>
      <c r="B60" s="329" t="s">
        <v>553</v>
      </c>
    </row>
    <row r="61" spans="1:2" x14ac:dyDescent="0.3">
      <c r="A61" s="329" t="s">
        <v>264</v>
      </c>
      <c r="B61" s="329" t="s">
        <v>554</v>
      </c>
    </row>
    <row r="62" spans="1:2" x14ac:dyDescent="0.3">
      <c r="A62" s="329" t="s">
        <v>264</v>
      </c>
      <c r="B62" s="329" t="s">
        <v>555</v>
      </c>
    </row>
    <row r="63" spans="1:2" x14ac:dyDescent="0.3">
      <c r="A63" s="329" t="s">
        <v>264</v>
      </c>
      <c r="B63" s="329" t="s">
        <v>556</v>
      </c>
    </row>
    <row r="64" spans="1:2" x14ac:dyDescent="0.3">
      <c r="A64" s="329" t="s">
        <v>264</v>
      </c>
      <c r="B64" s="329" t="s">
        <v>463</v>
      </c>
    </row>
    <row r="65" spans="1:2" x14ac:dyDescent="0.3">
      <c r="A65" s="329" t="s">
        <v>264</v>
      </c>
      <c r="B65" s="329" t="s">
        <v>557</v>
      </c>
    </row>
    <row r="66" spans="1:2" ht="27.6" x14ac:dyDescent="0.3">
      <c r="A66" s="329" t="s">
        <v>264</v>
      </c>
      <c r="B66" s="329" t="s">
        <v>558</v>
      </c>
    </row>
    <row r="67" spans="1:2" ht="27.6" x14ac:dyDescent="0.3">
      <c r="A67" s="329" t="s">
        <v>264</v>
      </c>
      <c r="B67" s="329" t="s">
        <v>559</v>
      </c>
    </row>
    <row r="68" spans="1:2" x14ac:dyDescent="0.3">
      <c r="A68" s="329" t="s">
        <v>269</v>
      </c>
      <c r="B68" s="329" t="s">
        <v>411</v>
      </c>
    </row>
    <row r="69" spans="1:2" x14ac:dyDescent="0.3">
      <c r="A69" s="329" t="s">
        <v>269</v>
      </c>
      <c r="B69" s="329" t="s">
        <v>560</v>
      </c>
    </row>
    <row r="70" spans="1:2" x14ac:dyDescent="0.3">
      <c r="A70" s="329" t="s">
        <v>269</v>
      </c>
      <c r="B70" s="329" t="s">
        <v>561</v>
      </c>
    </row>
    <row r="71" spans="1:2" ht="27.6" x14ac:dyDescent="0.3">
      <c r="A71" s="329" t="s">
        <v>269</v>
      </c>
      <c r="B71" s="329" t="s">
        <v>562</v>
      </c>
    </row>
    <row r="72" spans="1:2" x14ac:dyDescent="0.3">
      <c r="A72" s="329" t="s">
        <v>269</v>
      </c>
      <c r="B72" s="329" t="s">
        <v>412</v>
      </c>
    </row>
    <row r="73" spans="1:2" ht="27.6" x14ac:dyDescent="0.3">
      <c r="A73" s="329" t="s">
        <v>269</v>
      </c>
      <c r="B73" s="329" t="s">
        <v>563</v>
      </c>
    </row>
    <row r="74" spans="1:2" x14ac:dyDescent="0.3">
      <c r="A74" s="329" t="s">
        <v>269</v>
      </c>
      <c r="B74" s="329" t="s">
        <v>564</v>
      </c>
    </row>
    <row r="75" spans="1:2" x14ac:dyDescent="0.3">
      <c r="A75" s="329" t="s">
        <v>269</v>
      </c>
      <c r="B75" s="329" t="s">
        <v>565</v>
      </c>
    </row>
    <row r="76" spans="1:2" ht="27.6" x14ac:dyDescent="0.3">
      <c r="A76" s="329" t="s">
        <v>269</v>
      </c>
      <c r="B76" s="329" t="s">
        <v>413</v>
      </c>
    </row>
    <row r="77" spans="1:2" ht="27.6" x14ac:dyDescent="0.3">
      <c r="A77" s="329" t="s">
        <v>269</v>
      </c>
      <c r="B77" s="329" t="s">
        <v>566</v>
      </c>
    </row>
    <row r="78" spans="1:2" ht="27.6" x14ac:dyDescent="0.3">
      <c r="A78" s="329" t="s">
        <v>269</v>
      </c>
      <c r="B78" s="329" t="s">
        <v>414</v>
      </c>
    </row>
    <row r="79" spans="1:2" x14ac:dyDescent="0.3">
      <c r="A79" s="329" t="s">
        <v>269</v>
      </c>
      <c r="B79" s="329" t="s">
        <v>567</v>
      </c>
    </row>
    <row r="80" spans="1:2" x14ac:dyDescent="0.3">
      <c r="A80" s="329" t="s">
        <v>269</v>
      </c>
      <c r="B80" s="329" t="s">
        <v>568</v>
      </c>
    </row>
    <row r="81" spans="1:2" x14ac:dyDescent="0.3">
      <c r="A81" s="329" t="s">
        <v>269</v>
      </c>
      <c r="B81" s="329" t="s">
        <v>569</v>
      </c>
    </row>
    <row r="82" spans="1:2" x14ac:dyDescent="0.3">
      <c r="A82" s="329" t="s">
        <v>269</v>
      </c>
      <c r="B82" s="329" t="s">
        <v>570</v>
      </c>
    </row>
    <row r="83" spans="1:2" x14ac:dyDescent="0.3">
      <c r="A83" s="329" t="s">
        <v>269</v>
      </c>
      <c r="B83" s="329" t="s">
        <v>571</v>
      </c>
    </row>
    <row r="84" spans="1:2" ht="27.6" x14ac:dyDescent="0.3">
      <c r="A84" s="329" t="s">
        <v>269</v>
      </c>
      <c r="B84" s="329" t="s">
        <v>350</v>
      </c>
    </row>
    <row r="85" spans="1:2" x14ac:dyDescent="0.3">
      <c r="A85" s="329" t="s">
        <v>269</v>
      </c>
      <c r="B85" s="329" t="s">
        <v>347</v>
      </c>
    </row>
    <row r="86" spans="1:2" x14ac:dyDescent="0.3">
      <c r="A86" s="329" t="s">
        <v>269</v>
      </c>
      <c r="B86" s="329" t="s">
        <v>349</v>
      </c>
    </row>
    <row r="87" spans="1:2" x14ac:dyDescent="0.3">
      <c r="A87" s="329" t="s">
        <v>269</v>
      </c>
      <c r="B87" s="329" t="s">
        <v>572</v>
      </c>
    </row>
    <row r="88" spans="1:2" ht="27.6" x14ac:dyDescent="0.3">
      <c r="A88" s="329" t="s">
        <v>269</v>
      </c>
      <c r="B88" s="329" t="s">
        <v>573</v>
      </c>
    </row>
    <row r="89" spans="1:2" x14ac:dyDescent="0.3">
      <c r="A89" s="329" t="s">
        <v>269</v>
      </c>
      <c r="B89" s="329" t="s">
        <v>348</v>
      </c>
    </row>
    <row r="90" spans="1:2" x14ac:dyDescent="0.3">
      <c r="A90" s="329" t="s">
        <v>269</v>
      </c>
      <c r="B90" s="329" t="s">
        <v>574</v>
      </c>
    </row>
    <row r="91" spans="1:2" ht="27.6" x14ac:dyDescent="0.3">
      <c r="A91" s="329" t="s">
        <v>269</v>
      </c>
      <c r="B91" s="329" t="s">
        <v>575</v>
      </c>
    </row>
    <row r="92" spans="1:2" x14ac:dyDescent="0.3">
      <c r="A92" s="329" t="s">
        <v>269</v>
      </c>
      <c r="B92" s="329" t="s">
        <v>576</v>
      </c>
    </row>
    <row r="93" spans="1:2" x14ac:dyDescent="0.3">
      <c r="A93" s="329" t="s">
        <v>269</v>
      </c>
      <c r="B93" s="329" t="s">
        <v>577</v>
      </c>
    </row>
    <row r="94" spans="1:2" x14ac:dyDescent="0.3">
      <c r="A94" s="329" t="s">
        <v>269</v>
      </c>
      <c r="B94" s="329" t="s">
        <v>578</v>
      </c>
    </row>
    <row r="95" spans="1:2" x14ac:dyDescent="0.3">
      <c r="A95" s="329" t="s">
        <v>269</v>
      </c>
      <c r="B95" s="329" t="s">
        <v>579</v>
      </c>
    </row>
    <row r="96" spans="1:2" x14ac:dyDescent="0.3">
      <c r="A96" s="329" t="s">
        <v>269</v>
      </c>
      <c r="B96" s="329" t="s">
        <v>580</v>
      </c>
    </row>
    <row r="97" spans="1:2" ht="27.6" x14ac:dyDescent="0.3">
      <c r="A97" s="329" t="s">
        <v>269</v>
      </c>
      <c r="B97" s="329" t="s">
        <v>581</v>
      </c>
    </row>
    <row r="98" spans="1:2" ht="27.6" x14ac:dyDescent="0.3">
      <c r="A98" s="329" t="s">
        <v>269</v>
      </c>
      <c r="B98" s="329" t="s">
        <v>582</v>
      </c>
    </row>
    <row r="99" spans="1:2" x14ac:dyDescent="0.3">
      <c r="A99" s="329" t="s">
        <v>269</v>
      </c>
      <c r="B99" s="329" t="s">
        <v>583</v>
      </c>
    </row>
    <row r="100" spans="1:2" x14ac:dyDescent="0.3">
      <c r="A100" s="329" t="s">
        <v>269</v>
      </c>
      <c r="B100" s="329" t="s">
        <v>584</v>
      </c>
    </row>
    <row r="101" spans="1:2" x14ac:dyDescent="0.3">
      <c r="A101" s="329" t="s">
        <v>269</v>
      </c>
      <c r="B101" s="329" t="s">
        <v>585</v>
      </c>
    </row>
    <row r="102" spans="1:2" ht="27.6" x14ac:dyDescent="0.3">
      <c r="A102" s="329" t="s">
        <v>269</v>
      </c>
      <c r="B102" s="329" t="s">
        <v>586</v>
      </c>
    </row>
    <row r="103" spans="1:2" ht="27.6" x14ac:dyDescent="0.3">
      <c r="A103" s="329" t="s">
        <v>269</v>
      </c>
      <c r="B103" s="329" t="s">
        <v>587</v>
      </c>
    </row>
    <row r="104" spans="1:2" x14ac:dyDescent="0.3">
      <c r="A104" s="329" t="s">
        <v>269</v>
      </c>
      <c r="B104" s="329" t="s">
        <v>588</v>
      </c>
    </row>
    <row r="105" spans="1:2" ht="27.6" x14ac:dyDescent="0.3">
      <c r="A105" s="329" t="s">
        <v>269</v>
      </c>
      <c r="B105" s="329" t="s">
        <v>589</v>
      </c>
    </row>
    <row r="106" spans="1:2" ht="27.6" x14ac:dyDescent="0.3">
      <c r="A106" s="329" t="s">
        <v>269</v>
      </c>
      <c r="B106" s="329" t="s">
        <v>590</v>
      </c>
    </row>
    <row r="107" spans="1:2" x14ac:dyDescent="0.3">
      <c r="A107" s="329" t="s">
        <v>269</v>
      </c>
      <c r="B107" s="329" t="s">
        <v>591</v>
      </c>
    </row>
    <row r="108" spans="1:2" ht="27.6" x14ac:dyDescent="0.3">
      <c r="A108" s="329" t="s">
        <v>269</v>
      </c>
      <c r="B108" s="329" t="s">
        <v>592</v>
      </c>
    </row>
    <row r="109" spans="1:2" ht="27.6" x14ac:dyDescent="0.3">
      <c r="A109" s="329" t="s">
        <v>269</v>
      </c>
      <c r="B109" s="329" t="s">
        <v>593</v>
      </c>
    </row>
    <row r="110" spans="1:2" ht="27.6" x14ac:dyDescent="0.3">
      <c r="A110" s="329" t="s">
        <v>269</v>
      </c>
      <c r="B110" s="329" t="s">
        <v>594</v>
      </c>
    </row>
    <row r="111" spans="1:2" ht="27.6" x14ac:dyDescent="0.3">
      <c r="A111" s="329" t="s">
        <v>269</v>
      </c>
      <c r="B111" s="329" t="s">
        <v>595</v>
      </c>
    </row>
    <row r="112" spans="1:2" ht="27.6" x14ac:dyDescent="0.3">
      <c r="A112" s="329" t="s">
        <v>269</v>
      </c>
      <c r="B112" s="329" t="s">
        <v>596</v>
      </c>
    </row>
    <row r="113" spans="1:2" ht="27.6" x14ac:dyDescent="0.3">
      <c r="A113" s="329" t="s">
        <v>269</v>
      </c>
      <c r="B113" s="329" t="s">
        <v>597</v>
      </c>
    </row>
    <row r="114" spans="1:2" ht="27.6" x14ac:dyDescent="0.3">
      <c r="A114" s="329" t="s">
        <v>269</v>
      </c>
      <c r="B114" s="329" t="s">
        <v>598</v>
      </c>
    </row>
    <row r="115" spans="1:2" ht="27.6" x14ac:dyDescent="0.3">
      <c r="A115" s="329" t="s">
        <v>269</v>
      </c>
      <c r="B115" s="329" t="s">
        <v>599</v>
      </c>
    </row>
    <row r="116" spans="1:2" ht="41.4" x14ac:dyDescent="0.3">
      <c r="A116" s="329" t="s">
        <v>269</v>
      </c>
      <c r="B116" s="329" t="s">
        <v>600</v>
      </c>
    </row>
    <row r="117" spans="1:2" x14ac:dyDescent="0.3">
      <c r="A117" s="329" t="s">
        <v>269</v>
      </c>
      <c r="B117" s="329" t="s">
        <v>601</v>
      </c>
    </row>
    <row r="118" spans="1:2" ht="27.6" x14ac:dyDescent="0.3">
      <c r="A118" s="329" t="s">
        <v>269</v>
      </c>
      <c r="B118" s="329" t="s">
        <v>602</v>
      </c>
    </row>
    <row r="119" spans="1:2" ht="27.6" x14ac:dyDescent="0.3">
      <c r="A119" s="329" t="s">
        <v>269</v>
      </c>
      <c r="B119" s="329" t="s">
        <v>603</v>
      </c>
    </row>
    <row r="120" spans="1:2" x14ac:dyDescent="0.3">
      <c r="A120" s="329" t="s">
        <v>269</v>
      </c>
      <c r="B120" s="329" t="s">
        <v>604</v>
      </c>
    </row>
    <row r="121" spans="1:2" ht="41.4" x14ac:dyDescent="0.3">
      <c r="A121" s="329" t="s">
        <v>269</v>
      </c>
      <c r="B121" s="329" t="s">
        <v>605</v>
      </c>
    </row>
    <row r="122" spans="1:2" ht="41.4" x14ac:dyDescent="0.3">
      <c r="A122" s="329" t="s">
        <v>269</v>
      </c>
      <c r="B122" s="329" t="s">
        <v>606</v>
      </c>
    </row>
    <row r="123" spans="1:2" ht="27.6" x14ac:dyDescent="0.3">
      <c r="A123" s="329" t="s">
        <v>269</v>
      </c>
      <c r="B123" s="329" t="s">
        <v>607</v>
      </c>
    </row>
    <row r="124" spans="1:2" ht="27.6" x14ac:dyDescent="0.3">
      <c r="A124" s="329" t="s">
        <v>269</v>
      </c>
      <c r="B124" s="329" t="s">
        <v>608</v>
      </c>
    </row>
    <row r="125" spans="1:2" ht="27.6" x14ac:dyDescent="0.3">
      <c r="A125" s="329" t="s">
        <v>269</v>
      </c>
      <c r="B125" s="329" t="s">
        <v>609</v>
      </c>
    </row>
    <row r="126" spans="1:2" x14ac:dyDescent="0.3">
      <c r="A126" s="329" t="s">
        <v>269</v>
      </c>
      <c r="B126" s="329" t="s">
        <v>610</v>
      </c>
    </row>
    <row r="127" spans="1:2" x14ac:dyDescent="0.3">
      <c r="A127" s="329" t="s">
        <v>269</v>
      </c>
      <c r="B127" s="329" t="s">
        <v>611</v>
      </c>
    </row>
    <row r="128" spans="1:2" x14ac:dyDescent="0.3">
      <c r="A128" s="329" t="s">
        <v>269</v>
      </c>
      <c r="B128" s="329" t="s">
        <v>612</v>
      </c>
    </row>
    <row r="129" spans="1:2" ht="41.4" x14ac:dyDescent="0.3">
      <c r="A129" s="329" t="s">
        <v>288</v>
      </c>
      <c r="B129" s="329" t="s">
        <v>613</v>
      </c>
    </row>
    <row r="130" spans="1:2" ht="27.6" x14ac:dyDescent="0.3">
      <c r="A130" s="329" t="s">
        <v>288</v>
      </c>
      <c r="B130" s="329" t="s">
        <v>614</v>
      </c>
    </row>
    <row r="131" spans="1:2" ht="27.6" x14ac:dyDescent="0.3">
      <c r="A131" s="329" t="s">
        <v>288</v>
      </c>
      <c r="B131" s="329" t="s">
        <v>615</v>
      </c>
    </row>
    <row r="132" spans="1:2" ht="41.4" x14ac:dyDescent="0.3">
      <c r="A132" s="329" t="s">
        <v>288</v>
      </c>
      <c r="B132" s="329" t="s">
        <v>616</v>
      </c>
    </row>
    <row r="133" spans="1:2" x14ac:dyDescent="0.3">
      <c r="A133" s="329" t="s">
        <v>288</v>
      </c>
      <c r="B133" s="329" t="s">
        <v>617</v>
      </c>
    </row>
    <row r="134" spans="1:2" ht="27.6" x14ac:dyDescent="0.3">
      <c r="A134" s="329" t="s">
        <v>288</v>
      </c>
      <c r="B134" s="329" t="s">
        <v>291</v>
      </c>
    </row>
    <row r="135" spans="1:2" x14ac:dyDescent="0.3">
      <c r="A135" s="329" t="s">
        <v>288</v>
      </c>
      <c r="B135" s="329" t="s">
        <v>618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9</vt:i4>
      </vt:variant>
      <vt:variant>
        <vt:lpstr>Zone denumite</vt:lpstr>
      </vt:variant>
      <vt:variant>
        <vt:i4>3</vt:i4>
      </vt:variant>
    </vt:vector>
  </HeadingPairs>
  <TitlesOfParts>
    <vt:vector size="12" baseType="lpstr">
      <vt:lpstr>Instructiuni</vt:lpstr>
      <vt:lpstr>Matrice Corelare Buget cu Deviz</vt:lpstr>
      <vt:lpstr>Buget_cerere</vt:lpstr>
      <vt:lpstr>Buget Categorii Cheltuieli</vt:lpstr>
      <vt:lpstr>Funding Gap</vt:lpstr>
      <vt:lpstr>Amortizare</vt:lpstr>
      <vt:lpstr>Export SMIS</vt:lpstr>
      <vt:lpstr>Buget Sintetic</vt:lpstr>
      <vt:lpstr>Foaie2</vt:lpstr>
      <vt:lpstr>Buget_cerere!OLE_LINK1</vt:lpstr>
      <vt:lpstr>'Buget Sintetic'!Zona_de_imprimat</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Lucia Brabete</cp:lastModifiedBy>
  <cp:lastPrinted>2024-02-12T07:35:00Z</cp:lastPrinted>
  <dcterms:created xsi:type="dcterms:W3CDTF">2015-08-05T10:46:20Z</dcterms:created>
  <dcterms:modified xsi:type="dcterms:W3CDTF">2024-02-12T07:46:05Z</dcterms:modified>
</cp:coreProperties>
</file>